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135" activeTab="0"/>
  </bookViews>
  <sheets>
    <sheet name="Feuil1" sheetId="1" r:id="rId1"/>
    <sheet name="Feuil2" sheetId="2" r:id="rId2"/>
  </sheets>
  <definedNames>
    <definedName name="_xlfn._FV" hidden="1">#NAME?</definedName>
    <definedName name="_xlnm.Print_Area" localSheetId="0">'Feuil1'!$A$1:$S$122</definedName>
  </definedNames>
  <calcPr fullCalcOnLoad="1"/>
</workbook>
</file>

<file path=xl/sharedStrings.xml><?xml version="1.0" encoding="utf-8"?>
<sst xmlns="http://schemas.openxmlformats.org/spreadsheetml/2006/main" count="687" uniqueCount="511">
  <si>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</si>
  <si>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</si>
  <si>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</si>
  <si>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</si>
  <si>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</si>
  <si>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</si>
  <si>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</si>
  <si>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</si>
  <si>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</si>
  <si>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</si>
  <si>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</si>
  <si>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</si>
  <si>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</si>
  <si>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</si>
  <si>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</si>
  <si>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</si>
  <si>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</si>
  <si>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</si>
  <si>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</si>
  <si>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</si>
  <si>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</si>
  <si>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</si>
  <si>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</si>
  <si>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</si>
  <si>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</si>
  <si>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</si>
  <si>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</si>
  <si>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</si>
  <si>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</si>
  <si>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</si>
  <si>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</si>
  <si>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</si>
  <si>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</si>
  <si>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</si>
  <si>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</si>
  <si>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</si>
  <si>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</si>
  <si>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</si>
  <si>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</si>
  <si>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</si>
  <si>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</si>
  <si>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</si>
  <si>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</si>
  <si>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</si>
  <si>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</si>
  <si>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</si>
  <si>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</si>
  <si>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</si>
  <si>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</si>
  <si>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</si>
  <si>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</si>
  <si>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</si>
  <si>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</si>
  <si>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</si>
  <si>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</si>
  <si>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</si>
  <si>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</si>
  <si>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</si>
  <si>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</si>
  <si>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</si>
  <si>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</si>
  <si>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</si>
  <si>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</si>
  <si>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</si>
  <si>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</si>
  <si>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</si>
  <si>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</si>
  <si>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</si>
  <si>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</si>
  <si>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</si>
  <si>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</si>
  <si>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</si>
  <si>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</si>
  <si>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</si>
  <si>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</si>
  <si>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</si>
  <si>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</si>
  <si>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</si>
  <si>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</si>
  <si>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</si>
  <si>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</si>
  <si>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</si>
  <si>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</si>
  <si>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</si>
  <si>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</si>
  <si>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</si>
  <si>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</si>
  <si>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</si>
  <si>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</si>
  <si>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</si>
  <si>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</si>
  <si>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</si>
  <si>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</si>
  <si>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</si>
  <si>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</si>
  <si>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</si>
  <si>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</si>
  <si>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</si>
  <si>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</si>
  <si>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</si>
  <si>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</si>
  <si>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</si>
  <si>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</si>
  <si>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</si>
  <si>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</si>
  <si>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</si>
  <si>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</si>
  <si>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</si>
  <si>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</si>
  <si>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</si>
  <si>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</si>
  <si>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</si>
  <si>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</si>
  <si>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</si>
  <si>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</si>
  <si>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</si>
  <si>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</si>
  <si>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</si>
  <si>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</si>
  <si>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</si>
  <si>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</si>
  <si>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</si>
  <si>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</si>
  <si>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</si>
  <si>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</si>
  <si>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</si>
  <si>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</si>
  <si>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</si>
  <si>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</si>
  <si>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</si>
  <si>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</si>
  <si>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</si>
  <si>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</si>
  <si>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</si>
  <si>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</si>
  <si>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</si>
  <si>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</si>
  <si>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</si>
  <si>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</si>
  <si>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</si>
  <si>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</si>
  <si>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</si>
  <si>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</si>
  <si>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</si>
  <si>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</si>
  <si>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</si>
  <si>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</si>
  <si>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</si>
  <si>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</si>
  <si>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</si>
  <si>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</si>
  <si>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</si>
  <si>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</si>
  <si>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</si>
  <si>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</si>
  <si>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</si>
  <si>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</si>
  <si>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</si>
  <si>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</si>
  <si>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</si>
  <si>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</si>
  <si>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</si>
  <si>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</si>
  <si>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</si>
  <si>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</si>
  <si>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</si>
  <si>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</si>
  <si>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</si>
  <si>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</si>
  <si>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</si>
  <si>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</si>
  <si>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</si>
  <si>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</si>
  <si>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</si>
  <si>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</si>
  <si>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</si>
  <si>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</si>
  <si>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</si>
  <si>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</si>
  <si>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</si>
  <si>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</si>
  <si>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</si>
  <si>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</si>
  <si>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</si>
  <si>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</si>
  <si>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</si>
  <si>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</si>
  <si>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</si>
  <si>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</si>
  <si>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</si>
  <si>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</si>
  <si>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</si>
  <si>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</si>
  <si>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</si>
  <si>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</si>
  <si>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</si>
  <si>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</si>
  <si>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</si>
  <si>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</si>
  <si>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</si>
  <si>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</si>
  <si>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</si>
  <si>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</si>
  <si>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</si>
  <si>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</si>
  <si>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</si>
  <si>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</si>
  <si>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</si>
  <si>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</si>
  <si>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</si>
  <si>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</si>
  <si>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</si>
  <si>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</si>
  <si>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</si>
  <si>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</si>
  <si>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</si>
  <si>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</si>
  <si>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</si>
  <si>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</si>
  <si>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</si>
  <si>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</si>
  <si>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</si>
  <si>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</si>
  <si>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</si>
  <si>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</si>
  <si>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</si>
  <si>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</si>
  <si>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</si>
  <si>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</si>
  <si>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</si>
  <si>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</si>
  <si>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</si>
  <si>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</si>
  <si>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</si>
  <si>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</si>
  <si>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</si>
  <si>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</si>
  <si>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</si>
  <si>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</si>
  <si>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</si>
  <si>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</si>
  <si>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</si>
  <si>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</si>
  <si>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</si>
  <si>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</si>
  <si>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</si>
  <si>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</si>
  <si>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</si>
  <si>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</si>
  <si>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</si>
  <si>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</si>
  <si>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</si>
  <si>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</si>
  <si>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</si>
  <si>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</si>
  <si>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</si>
  <si>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</si>
  <si>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</si>
  <si>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</si>
  <si>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</si>
  <si>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</si>
  <si>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</si>
  <si>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</si>
  <si>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</si>
  <si>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</si>
  <si>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</si>
  <si>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</si>
  <si>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</si>
  <si>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</si>
  <si>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</si>
  <si>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</si>
  <si>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</si>
  <si>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</si>
  <si>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</si>
  <si>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</si>
  <si>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</si>
  <si>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</si>
  <si>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</si>
  <si>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</si>
  <si>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</si>
  <si>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</si>
  <si>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</si>
  <si>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</si>
  <si>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</si>
  <si>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</si>
  <si>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</si>
  <si>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</si>
  <si>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</si>
  <si>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</si>
  <si>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</si>
  <si>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</si>
  <si>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</si>
  <si>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</si>
  <si>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</si>
  <si>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</si>
  <si>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</si>
  <si>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</si>
  <si>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</si>
  <si>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</si>
  <si>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</si>
  <si>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</si>
  <si>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</si>
  <si>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</si>
  <si>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</si>
  <si>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</si>
  <si>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</si>
  <si>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</si>
  <si>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</si>
  <si>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</si>
  <si>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</si>
  <si>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</si>
  <si>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</si>
  <si>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</si>
  <si>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</si>
  <si>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</si>
  <si>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</si>
  <si>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</si>
  <si>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</si>
  <si>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</si>
  <si>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</si>
  <si>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</si>
  <si>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</si>
  <si>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</si>
  <si>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</si>
  <si>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</si>
  <si>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</si>
  <si>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</si>
  <si>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</si>
  <si>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</si>
  <si>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</si>
  <si>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</si>
  <si>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</si>
  <si>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</si>
  <si>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</si>
  <si>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</si>
  <si>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</si>
  <si>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</si>
  <si>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</si>
  <si>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</si>
  <si>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</si>
  <si>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</si>
  <si>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</si>
  <si>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</si>
  <si>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</si>
  <si>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</si>
  <si>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</si>
  <si>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</si>
  <si>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</si>
  <si>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</si>
  <si>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</si>
  <si>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</si>
  <si>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</si>
  <si>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</si>
  <si>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</si>
  <si>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</si>
  <si>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</si>
  <si>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</si>
  <si>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</si>
  <si>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</si>
  <si>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</si>
  <si>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</si>
  <si>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</si>
  <si>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</si>
  <si>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</si>
  <si>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</si>
  <si>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</si>
  <si>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</si>
  <si>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</si>
  <si>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</si>
  <si>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</si>
  <si>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</si>
  <si>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</si>
  <si>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</si>
  <si>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</si>
  <si>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</si>
  <si>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</si>
  <si>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</si>
  <si>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</si>
  <si>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</si>
  <si>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</si>
  <si>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</si>
  <si>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</si>
  <si>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</si>
  <si>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</si>
  <si>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</si>
  <si>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</si>
  <si>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</si>
  <si>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</si>
  <si>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</si>
  <si>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</si>
  <si>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</si>
  <si>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</si>
  <si>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</si>
  <si>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</si>
  <si>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</si>
  <si>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</si>
  <si>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</si>
  <si>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</si>
  <si>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</si>
  <si>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</si>
  <si>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</si>
  <si>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</si>
  <si>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</si>
  <si>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</si>
  <si>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</si>
  <si>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</si>
  <si>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</si>
  <si>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</si>
  <si>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</si>
  <si>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</si>
  <si>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</si>
  <si>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</si>
  <si>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</si>
  <si>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</si>
  <si>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</si>
  <si>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</si>
  <si>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</si>
  <si>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</si>
  <si>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</si>
  <si>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</si>
  <si>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</si>
  <si>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</si>
  <si>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</si>
  <si>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</si>
  <si>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</si>
  <si>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</si>
  <si>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</si>
  <si>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</si>
  <si>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</si>
  <si>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</si>
  <si>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</si>
  <si>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</si>
  <si>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</si>
  <si>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</si>
  <si>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</si>
  <si>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</si>
  <si>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</si>
  <si>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</si>
  <si>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</si>
  <si>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</si>
  <si>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</si>
  <si>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</si>
  <si>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</si>
  <si>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</si>
  <si>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</si>
  <si>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</si>
  <si>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</si>
  <si>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</si>
  <si>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</si>
  <si>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</si>
  <si>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</si>
  <si>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</si>
  <si>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</si>
  <si>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</si>
  <si>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</si>
  <si>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</si>
  <si>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</si>
  <si>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</si>
  <si>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</si>
  <si>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</si>
  <si>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</si>
  <si>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</si>
  <si>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</si>
  <si>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</si>
  <si>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</si>
  <si>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</si>
  <si>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</si>
  <si>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</si>
  <si>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</si>
  <si>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</si>
  <si>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</si>
  <si>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</si>
  <si>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</si>
  <si>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</si>
  <si>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</si>
  <si>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</si>
  <si>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</si>
  <si>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</si>
  <si>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</si>
  <si>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</si>
  <si>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</si>
  <si>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</si>
  <si>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</si>
  <si>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A renseigner impérativement pour toute demande de revalidation</t>
  </si>
  <si>
    <t>To be completed systematically for any revalidation request</t>
  </si>
  <si>
    <t>Debe completarse para cualquier solicitud de recàlculo</t>
  </si>
  <si>
    <t>Deve ser preenchido para qualquer solicitação de revalidação</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</si>
  <si>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</si>
  <si>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</si>
  <si>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</si>
  <si>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</si>
  <si>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</si>
  <si>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</si>
  <si>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</si>
  <si>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</si>
  <si>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</si>
  <si>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</si>
  <si>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</si>
  <si>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</si>
  <si>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</si>
  <si>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</si>
  <si>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</si>
  <si>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</si>
  <si>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Demande de revalidation de certificat IRC 2023</t>
  </si>
  <si>
    <t>IRC Revalidation form 2023</t>
  </si>
  <si>
    <t>Solicitud de recálculo de certificado IRC 2023</t>
  </si>
  <si>
    <t>Planilha de Revalidação IRC 2023</t>
  </si>
  <si>
    <t>Demande de modification de certificat IRC 2023</t>
  </si>
  <si>
    <t xml:space="preserve">IRC 2023 Amendment form </t>
  </si>
  <si>
    <t>Solictud de modificación del certificado IRC 2023</t>
  </si>
  <si>
    <t>Planilha de Emenda IRC 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</si>
</sst>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0">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4"/>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color rgb="FFFF0000"/>
      </right>
      <top style="thin"/>
      <bottom style="thin"/>
    </border>
    <border>
      <left>
        <color indexed="63"/>
      </left>
      <right style="medium">
        <color rgb="FFFF0000"/>
      </right>
      <top style="thin"/>
      <bottom style="thin"/>
    </border>
    <border>
      <left style="thin"/>
      <right style="medium">
        <color rgb="FFFF0000"/>
      </right>
      <top style="medium">
        <color rgb="FFFF0000"/>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90">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8" fillId="37" borderId="0" xfId="0" applyFont="1" applyFill="1" applyAlignment="1">
      <alignment/>
    </xf>
    <xf numFmtId="0" fontId="68" fillId="37" borderId="0" xfId="0" applyFont="1" applyFill="1" applyAlignment="1">
      <alignment horizontal="left"/>
    </xf>
    <xf numFmtId="0" fontId="69" fillId="0" borderId="24" xfId="0" applyFont="1" applyBorder="1" applyAlignment="1">
      <alignment/>
    </xf>
    <xf numFmtId="0" fontId="0" fillId="0" borderId="25" xfId="0" applyBorder="1" applyAlignment="1">
      <alignment/>
    </xf>
    <xf numFmtId="0" fontId="69"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9" fillId="0" borderId="0" xfId="0" applyFont="1" applyAlignment="1">
      <alignment/>
    </xf>
    <xf numFmtId="0" fontId="70"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69"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1" fillId="0" borderId="27" xfId="0" applyFont="1" applyBorder="1" applyAlignment="1">
      <alignment horizontal="left" indent="1"/>
    </xf>
    <xf numFmtId="0" fontId="20" fillId="0" borderId="27" xfId="0" applyFont="1" applyBorder="1" applyAlignment="1">
      <alignment horizontal="left" indent="1"/>
    </xf>
    <xf numFmtId="0" fontId="69" fillId="0" borderId="0" xfId="0" applyFont="1" applyAlignment="1">
      <alignment/>
    </xf>
    <xf numFmtId="0" fontId="69"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0" fillId="0" borderId="30" xfId="0" applyFont="1" applyBorder="1" applyAlignment="1">
      <alignment/>
    </xf>
    <xf numFmtId="0" fontId="70" fillId="36" borderId="38" xfId="0" applyFont="1" applyFill="1" applyBorder="1" applyAlignment="1" applyProtection="1">
      <alignment/>
      <protection locked="0"/>
    </xf>
    <xf numFmtId="0" fontId="69"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8"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2" fillId="0" borderId="0" xfId="0" applyFont="1" applyAlignment="1" applyProtection="1">
      <alignment/>
      <protection/>
    </xf>
    <xf numFmtId="1" fontId="72" fillId="0" borderId="39" xfId="0" applyNumberFormat="1" applyFont="1" applyBorder="1" applyAlignment="1" applyProtection="1">
      <alignment/>
      <protection/>
    </xf>
    <xf numFmtId="0" fontId="72" fillId="0" borderId="17" xfId="0" applyFont="1" applyBorder="1" applyAlignment="1" applyProtection="1">
      <alignment/>
      <protection/>
    </xf>
    <xf numFmtId="0" fontId="72" fillId="0" borderId="32" xfId="0" applyFont="1" applyBorder="1" applyAlignment="1" applyProtection="1">
      <alignment/>
      <protection/>
    </xf>
    <xf numFmtId="0" fontId="72" fillId="0" borderId="0" xfId="0" applyFont="1" applyAlignment="1" applyProtection="1">
      <alignment horizontal="left" vertical="top" wrapText="1"/>
      <protection/>
    </xf>
    <xf numFmtId="0" fontId="73" fillId="0" borderId="0" xfId="0" applyFont="1" applyAlignment="1" applyProtection="1">
      <alignment horizontal="left" vertical="top" wrapText="1"/>
      <protection/>
    </xf>
    <xf numFmtId="0" fontId="72"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2" fillId="0" borderId="0" xfId="0" applyFont="1" applyAlignment="1" applyProtection="1">
      <alignment vertical="center"/>
      <protection/>
    </xf>
    <xf numFmtId="0" fontId="72" fillId="0" borderId="12" xfId="0" applyFont="1" applyBorder="1" applyAlignment="1" applyProtection="1">
      <alignment/>
      <protection/>
    </xf>
    <xf numFmtId="2" fontId="72" fillId="38" borderId="0" xfId="0" applyNumberFormat="1" applyFont="1" applyFill="1" applyAlignment="1" applyProtection="1">
      <alignment/>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2"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3"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2" fillId="0" borderId="13" xfId="0" applyFont="1" applyBorder="1" applyAlignment="1" applyProtection="1">
      <alignment horizontal="left" vertical="top" wrapText="1"/>
      <protection/>
    </xf>
    <xf numFmtId="0" fontId="75" fillId="0" borderId="0" xfId="0" applyFont="1" applyAlignment="1" applyProtection="1">
      <alignment horizontal="left" vertical="top" wrapText="1"/>
      <protection/>
    </xf>
    <xf numFmtId="0" fontId="76" fillId="0" borderId="0" xfId="0" applyFont="1" applyAlignment="1" applyProtection="1">
      <alignment/>
      <protection/>
    </xf>
    <xf numFmtId="0" fontId="0" fillId="0" borderId="0" xfId="0" applyAlignment="1" applyProtection="1">
      <alignment vertical="center"/>
      <protection/>
    </xf>
    <xf numFmtId="0" fontId="76" fillId="6" borderId="0" xfId="0" applyFont="1" applyFill="1" applyAlignment="1" applyProtection="1">
      <alignment/>
      <protection/>
    </xf>
    <xf numFmtId="0" fontId="0" fillId="6" borderId="0" xfId="0" applyFill="1" applyAlignment="1" applyProtection="1">
      <alignment/>
      <protection/>
    </xf>
    <xf numFmtId="0" fontId="72" fillId="6" borderId="0" xfId="0" applyFont="1" applyFill="1" applyAlignment="1" applyProtection="1">
      <alignment/>
      <protection/>
    </xf>
    <xf numFmtId="0" fontId="77" fillId="0" borderId="0" xfId="0" applyFont="1" applyAlignment="1" applyProtection="1">
      <alignment/>
      <protection/>
    </xf>
    <xf numFmtId="0" fontId="77" fillId="38" borderId="0" xfId="0" applyFont="1" applyFill="1" applyAlignment="1" applyProtection="1">
      <alignment/>
      <protection/>
    </xf>
    <xf numFmtId="0" fontId="0" fillId="38" borderId="0" xfId="0" applyFill="1" applyAlignment="1" applyProtection="1">
      <alignment/>
      <protection/>
    </xf>
    <xf numFmtId="0" fontId="72" fillId="0" borderId="17" xfId="0" applyNumberFormat="1" applyFont="1" applyBorder="1" applyAlignment="1" applyProtection="1">
      <alignment/>
      <protection/>
    </xf>
    <xf numFmtId="0" fontId="75" fillId="0" borderId="17" xfId="0" applyFont="1" applyBorder="1" applyAlignment="1" applyProtection="1">
      <alignment horizontal="left" vertical="top" wrapText="1"/>
      <protection/>
    </xf>
    <xf numFmtId="0" fontId="72"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0" fillId="33" borderId="41"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69" fillId="0" borderId="0" xfId="0" applyFont="1" applyBorder="1" applyAlignment="1">
      <alignment horizontal="left" indent="1"/>
    </xf>
    <xf numFmtId="0" fontId="69" fillId="0" borderId="0" xfId="0" applyFont="1" applyAlignment="1">
      <alignment horizontal="left" indent="1"/>
    </xf>
    <xf numFmtId="0" fontId="69" fillId="0" borderId="15" xfId="0" applyFont="1" applyBorder="1" applyAlignment="1">
      <alignment horizontal="center" vertical="center"/>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Alignment="1">
      <alignment horizontal="left" vertical="top" wrapText="1"/>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42" xfId="0" applyFill="1" applyBorder="1" applyAlignment="1" applyProtection="1">
      <alignment horizontal="left"/>
      <protection locked="0"/>
    </xf>
    <xf numFmtId="0" fontId="0" fillId="33" borderId="43" xfId="0" applyFill="1" applyBorder="1" applyAlignment="1" applyProtection="1">
      <alignment horizontal="left"/>
      <protection locked="0"/>
    </xf>
    <xf numFmtId="170" fontId="0" fillId="33" borderId="41" xfId="0" applyNumberFormat="1" applyFill="1" applyBorder="1" applyAlignment="1" applyProtection="1">
      <alignment horizontal="left"/>
      <protection locked="0"/>
    </xf>
    <xf numFmtId="170" fontId="0" fillId="33" borderId="42" xfId="0" applyNumberFormat="1" applyFill="1" applyBorder="1" applyAlignment="1" applyProtection="1">
      <alignment horizontal="left"/>
      <protection locked="0"/>
    </xf>
    <xf numFmtId="170" fontId="0" fillId="33" borderId="43"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44" xfId="0" applyNumberFormat="1" applyFill="1" applyBorder="1" applyAlignment="1" applyProtection="1">
      <alignment horizontal="left"/>
      <protection locked="0"/>
    </xf>
    <xf numFmtId="169" fontId="0" fillId="33" borderId="45" xfId="0" applyNumberFormat="1" applyFill="1" applyBorder="1" applyAlignment="1" applyProtection="1">
      <alignment horizontal="left"/>
      <protection locked="0"/>
    </xf>
    <xf numFmtId="169" fontId="0" fillId="33" borderId="46" xfId="0" applyNumberFormat="1" applyFill="1" applyBorder="1" applyAlignment="1" applyProtection="1">
      <alignment horizontal="left"/>
      <protection locked="0"/>
    </xf>
    <xf numFmtId="0" fontId="78"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40" borderId="10" xfId="0" applyFill="1" applyBorder="1" applyAlignment="1" applyProtection="1">
      <alignment horizontal="center"/>
      <protection locked="0"/>
    </xf>
    <xf numFmtId="0" fontId="2" fillId="34" borderId="0" xfId="0" applyFont="1" applyFill="1" applyAlignment="1">
      <alignment horizontal="left" indent="15"/>
    </xf>
    <xf numFmtId="0" fontId="0" fillId="33" borderId="47"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69" fillId="0" borderId="0" xfId="0" applyFont="1" applyAlignment="1">
      <alignment horizontal="right" indent="1"/>
    </xf>
    <xf numFmtId="0" fontId="69" fillId="0" borderId="15" xfId="0" applyFont="1" applyBorder="1" applyAlignment="1">
      <alignment horizontal="right" indent="1"/>
    </xf>
    <xf numFmtId="0" fontId="0" fillId="36" borderId="41" xfId="0" applyFill="1" applyBorder="1" applyAlignment="1" applyProtection="1">
      <alignment horizontal="left"/>
      <protection locked="0"/>
    </xf>
    <xf numFmtId="0" fontId="0" fillId="36" borderId="42" xfId="0" applyFill="1" applyBorder="1" applyAlignment="1" applyProtection="1">
      <alignment horizontal="left"/>
      <protection locked="0"/>
    </xf>
    <xf numFmtId="0" fontId="0" fillId="36" borderId="43" xfId="0" applyFill="1" applyBorder="1" applyAlignment="1" applyProtection="1">
      <alignment horizontal="left"/>
      <protection locked="0"/>
    </xf>
    <xf numFmtId="0" fontId="4" fillId="36" borderId="50" xfId="0" applyFont="1" applyFill="1" applyBorder="1" applyAlignment="1">
      <alignment horizontal="center"/>
    </xf>
    <xf numFmtId="0" fontId="4" fillId="36" borderId="51" xfId="0" applyFont="1" applyFill="1" applyBorder="1" applyAlignment="1">
      <alignment horizontal="center"/>
    </xf>
    <xf numFmtId="0" fontId="4" fillId="36" borderId="52"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0" borderId="11" xfId="0" applyFill="1" applyBorder="1" applyAlignment="1" applyProtection="1">
      <alignment horizontal="center"/>
      <protection locked="0"/>
    </xf>
    <xf numFmtId="0" fontId="0" fillId="40" borderId="32" xfId="0"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0" xfId="0" applyBorder="1" applyAlignment="1">
      <alignment horizontal="left"/>
    </xf>
    <xf numFmtId="0" fontId="0" fillId="40" borderId="53" xfId="0" applyFill="1" applyBorder="1" applyAlignment="1" applyProtection="1">
      <alignment horizontal="center"/>
      <protection locked="0"/>
    </xf>
    <xf numFmtId="0" fontId="70" fillId="36" borderId="22" xfId="0" applyFont="1" applyFill="1" applyBorder="1" applyAlignment="1" applyProtection="1">
      <alignment horizontal="left" vertical="center" wrapText="1"/>
      <protection locked="0"/>
    </xf>
    <xf numFmtId="0" fontId="70" fillId="36" borderId="20" xfId="0" applyFont="1" applyFill="1" applyBorder="1" applyAlignment="1" applyProtection="1">
      <alignment horizontal="left" vertical="center" wrapText="1"/>
      <protection locked="0"/>
    </xf>
    <xf numFmtId="0" fontId="70" fillId="36" borderId="54" xfId="0" applyFont="1" applyFill="1" applyBorder="1" applyAlignment="1" applyProtection="1">
      <alignment horizontal="left" vertical="center" wrapText="1"/>
      <protection locked="0"/>
    </xf>
    <xf numFmtId="0" fontId="0" fillId="40" borderId="22" xfId="0" applyFill="1" applyBorder="1" applyAlignment="1" applyProtection="1">
      <alignment horizontal="left"/>
      <protection locked="0"/>
    </xf>
    <xf numFmtId="0" fontId="0" fillId="40" borderId="21"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40"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0" borderId="35" xfId="0" applyFill="1" applyBorder="1" applyAlignment="1" applyProtection="1">
      <alignment horizontal="center"/>
      <protection locked="0"/>
    </xf>
    <xf numFmtId="0" fontId="0" fillId="40" borderId="55" xfId="0" applyFill="1" applyBorder="1" applyAlignment="1" applyProtection="1">
      <alignment horizontal="center"/>
      <protection locked="0"/>
    </xf>
    <xf numFmtId="0" fontId="10" fillId="34" borderId="0" xfId="0" applyFont="1" applyFill="1" applyAlignment="1">
      <alignment horizontal="center"/>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52"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9" fillId="0" borderId="14" xfId="0" applyFont="1" applyBorder="1" applyAlignment="1" applyProtection="1">
      <alignment horizontal="left" vertical="top" wrapText="1"/>
      <protection locked="0"/>
    </xf>
    <xf numFmtId="0" fontId="79" fillId="0" borderId="0"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8" xfId="0" applyFont="1" applyBorder="1" applyAlignment="1" applyProtection="1">
      <alignment horizontal="left" vertical="top" wrapText="1"/>
      <protection locked="0"/>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64" xfId="0" applyFont="1" applyBorder="1" applyAlignment="1">
      <alignment horizontal="center" vertical="center" wrapText="1"/>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7" fillId="0" borderId="22" xfId="0" applyFont="1" applyBorder="1" applyAlignment="1">
      <alignment horizontal="left"/>
    </xf>
    <xf numFmtId="0" fontId="7" fillId="0" borderId="21" xfId="0" applyFont="1" applyBorder="1" applyAlignment="1">
      <alignment horizontal="left"/>
    </xf>
    <xf numFmtId="0" fontId="1" fillId="6" borderId="65" xfId="0" applyFont="1" applyFill="1" applyBorder="1" applyAlignment="1" applyProtection="1">
      <alignment horizontal="center" vertical="center" textRotation="90"/>
      <protection/>
    </xf>
    <xf numFmtId="0" fontId="1" fillId="6" borderId="66" xfId="0" applyFont="1" applyFill="1" applyBorder="1" applyAlignment="1" applyProtection="1">
      <alignment horizontal="center" vertical="center" textRotation="90"/>
      <protection/>
    </xf>
    <xf numFmtId="0" fontId="1" fillId="6" borderId="67" xfId="0" applyFont="1" applyFill="1" applyBorder="1" applyAlignment="1" applyProtection="1">
      <alignment horizontal="center" vertical="center" textRotation="90"/>
      <protection/>
    </xf>
    <xf numFmtId="0" fontId="1" fillId="0" borderId="65" xfId="0" applyFont="1" applyBorder="1" applyAlignment="1" applyProtection="1">
      <alignment horizontal="center" vertical="center" textRotation="90" wrapText="1"/>
      <protection/>
    </xf>
    <xf numFmtId="0" fontId="1" fillId="0" borderId="66" xfId="0" applyFont="1" applyBorder="1" applyAlignment="1" applyProtection="1">
      <alignment horizontal="center" vertical="center" textRotation="90" wrapText="1"/>
      <protection/>
    </xf>
    <xf numFmtId="0" fontId="1" fillId="0" borderId="67"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2</xdr:row>
      <xdr:rowOff>19050</xdr:rowOff>
    </xdr:from>
    <xdr:to>
      <xdr:col>1</xdr:col>
      <xdr:colOff>2000250</xdr:colOff>
      <xdr:row>6</xdr:row>
      <xdr:rowOff>95250</xdr:rowOff>
    </xdr:to>
    <xdr:pic>
      <xdr:nvPicPr>
        <xdr:cNvPr id="1" name="Picture 1" descr="FLAMME 2"/>
        <xdr:cNvPicPr preferRelativeResize="1">
          <a:picLocks noChangeAspect="1"/>
        </xdr:cNvPicPr>
      </xdr:nvPicPr>
      <xdr:blipFill>
        <a:blip r:embed="rId1"/>
        <a:stretch>
          <a:fillRect/>
        </a:stretch>
      </xdr:blipFill>
      <xdr:spPr>
        <a:xfrm>
          <a:off x="638175" y="514350"/>
          <a:ext cx="1571625" cy="723900"/>
        </a:xfrm>
        <a:prstGeom prst="rect">
          <a:avLst/>
        </a:prstGeom>
        <a:noFill/>
        <a:ln w="9525" cmpd="sng">
          <a:noFill/>
        </a:ln>
      </xdr:spPr>
    </xdr:pic>
    <xdr:clientData/>
  </xdr:twoCellAnchor>
  <xdr:twoCellAnchor editAs="oneCell">
    <xdr:from>
      <xdr:col>7</xdr:col>
      <xdr:colOff>85725</xdr:colOff>
      <xdr:row>2</xdr:row>
      <xdr:rowOff>19050</xdr:rowOff>
    </xdr:from>
    <xdr:to>
      <xdr:col>8</xdr:col>
      <xdr:colOff>666750</xdr:colOff>
      <xdr:row>7</xdr:row>
      <xdr:rowOff>0</xdr:rowOff>
    </xdr:to>
    <xdr:pic>
      <xdr:nvPicPr>
        <xdr:cNvPr id="2" name="il_fi" descr="IRC_Logo"/>
        <xdr:cNvPicPr preferRelativeResize="1">
          <a:picLocks noChangeAspect="1"/>
        </xdr:cNvPicPr>
      </xdr:nvPicPr>
      <xdr:blipFill>
        <a:blip r:embed="rId2"/>
        <a:stretch>
          <a:fillRect/>
        </a:stretch>
      </xdr:blipFill>
      <xdr:spPr>
        <a:xfrm>
          <a:off x="8362950" y="514350"/>
          <a:ext cx="1343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showGridLines="0" tabSelected="1" zoomScale="83" zoomScaleNormal="83" zoomScaleSheetLayoutView="22" zoomScalePageLayoutView="0" workbookViewId="0" topLeftCell="A1">
      <selection activeCell="F15" sqref="F15:I15"/>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183" t="str">
        <f>F10</f>
        <v>Demande de revalidation de certificat IRC 2023</v>
      </c>
      <c r="B1" s="183"/>
      <c r="C1" s="183"/>
      <c r="D1" s="183"/>
      <c r="E1" s="183"/>
      <c r="F1" s="183"/>
      <c r="G1" s="183"/>
      <c r="H1" s="183"/>
      <c r="I1" s="183"/>
      <c r="J1" s="33"/>
      <c r="K1" s="228" t="str">
        <f>IF($G$147=1,"R",IF($G$147=2,Feuil2!$L$2,Feuil2!$M$2))</f>
        <v>R</v>
      </c>
      <c r="L1" s="228"/>
    </row>
    <row r="2" spans="2:12" ht="12.75">
      <c r="B2" s="1"/>
      <c r="K2" s="228"/>
      <c r="L2" s="228"/>
    </row>
    <row r="3" spans="11:12" ht="12.75">
      <c r="K3" s="228"/>
      <c r="L3" s="228"/>
    </row>
    <row r="4" spans="11:12" ht="12.75">
      <c r="K4" s="228"/>
      <c r="L4" s="228"/>
    </row>
    <row r="5" spans="3:12" ht="12.75">
      <c r="C5" s="187" t="str">
        <f>Feuil2!N2</f>
        <v>Sélectionnez votre langue</v>
      </c>
      <c r="D5" s="187"/>
      <c r="E5" s="188"/>
      <c r="F5" s="67" t="s">
        <v>129</v>
      </c>
      <c r="K5" s="228"/>
      <c r="L5" s="228"/>
    </row>
    <row r="6" spans="11:12" ht="12.75">
      <c r="K6" s="228"/>
      <c r="L6" s="228"/>
    </row>
    <row r="7" spans="5:6" ht="12.75">
      <c r="E7" s="6"/>
      <c r="F7" t="str">
        <f>Feuil2!F2</f>
        <v>A remplir</v>
      </c>
    </row>
    <row r="8" spans="5:6" ht="12.75">
      <c r="E8" s="20"/>
      <c r="F8" t="str">
        <f>Feuil2!G2</f>
        <v>Menu déroulant</v>
      </c>
    </row>
    <row r="9" ht="13.5" thickBot="1"/>
    <row r="10" spans="3:12" ht="12.75" customHeight="1" thickTop="1">
      <c r="C10" s="242" t="str">
        <f>Feuil2!H2</f>
        <v>Type de demande :</v>
      </c>
      <c r="D10" s="243"/>
      <c r="E10" s="244"/>
      <c r="F10" s="236" t="s">
        <v>503</v>
      </c>
      <c r="G10" s="237"/>
      <c r="H10" s="237"/>
      <c r="I10" s="238"/>
      <c r="L10" s="28"/>
    </row>
    <row r="11" spans="3:18" ht="12.75" customHeight="1" thickBot="1">
      <c r="C11" s="245"/>
      <c r="D11" s="246"/>
      <c r="E11" s="247"/>
      <c r="F11" s="239"/>
      <c r="G11" s="240"/>
      <c r="H11" s="240"/>
      <c r="I11" s="241"/>
      <c r="L11" s="164"/>
      <c r="M11" s="164"/>
      <c r="N11" s="164"/>
      <c r="O11" s="164"/>
      <c r="P11" s="164"/>
      <c r="Q11" s="164"/>
      <c r="R11" s="164"/>
    </row>
    <row r="12" spans="12:18" ht="14.25" thickBot="1" thickTop="1">
      <c r="L12" s="164"/>
      <c r="M12" s="164"/>
      <c r="N12" s="164"/>
      <c r="O12" s="164"/>
      <c r="P12" s="164"/>
      <c r="Q12" s="164"/>
      <c r="R12" s="164"/>
    </row>
    <row r="13" spans="3:18" ht="15.75" thickBot="1">
      <c r="C13" s="192" t="str">
        <f>Feuil2!O2</f>
        <v>BATEAU &amp; PROPRIETAIRE</v>
      </c>
      <c r="D13" s="193"/>
      <c r="E13" s="193"/>
      <c r="F13" s="193"/>
      <c r="G13" s="193"/>
      <c r="H13" s="193"/>
      <c r="I13" s="194"/>
      <c r="J13" s="5"/>
      <c r="L13" s="164"/>
      <c r="M13" s="164"/>
      <c r="N13" s="164"/>
      <c r="O13" s="164"/>
      <c r="P13" s="164"/>
      <c r="Q13" s="164"/>
      <c r="R13" s="164"/>
    </row>
    <row r="14" spans="3:10" ht="5.25" customHeight="1">
      <c r="C14" s="5"/>
      <c r="D14" s="5"/>
      <c r="E14" s="5"/>
      <c r="F14" s="5"/>
      <c r="G14" s="5"/>
      <c r="H14" s="5"/>
      <c r="I14" s="5"/>
      <c r="J14" s="5"/>
    </row>
    <row r="15" spans="3:15" ht="13.5" thickBot="1">
      <c r="C15" s="4" t="str">
        <f>Feuil2!P2</f>
        <v>Nom de baptème du bateau :</v>
      </c>
      <c r="F15" s="184"/>
      <c r="G15" s="185"/>
      <c r="H15" s="185"/>
      <c r="I15" s="186"/>
      <c r="J15" s="25"/>
      <c r="K15" s="84" t="str">
        <f>Feuil2!F67</f>
        <v>NOUVEAU depuis 2021</v>
      </c>
      <c r="M15" s="95" t="str">
        <f>Feuil2!F74</f>
        <v>Bateaux équipés d'appendices sustentateurs</v>
      </c>
      <c r="N15" s="62"/>
      <c r="O15" s="62"/>
    </row>
    <row r="16" spans="3:19" ht="12.75" customHeight="1">
      <c r="C16" s="4" t="str">
        <f>Feuil2!Q2</f>
        <v>Type de bateau :</v>
      </c>
      <c r="F16" s="168"/>
      <c r="G16" s="169"/>
      <c r="H16" s="169"/>
      <c r="I16" s="170"/>
      <c r="J16" s="25"/>
      <c r="L16" s="53"/>
      <c r="M16" s="54"/>
      <c r="N16" s="55"/>
      <c r="O16" s="55"/>
      <c r="P16" s="54"/>
      <c r="Q16" s="54"/>
      <c r="R16" s="54"/>
      <c r="S16" s="56"/>
    </row>
    <row r="17" spans="3:19" ht="12.75" customHeight="1">
      <c r="C17" s="4" t="str">
        <f>Feuil2!R2</f>
        <v>Numéro de voile :</v>
      </c>
      <c r="F17" s="168"/>
      <c r="G17" s="169"/>
      <c r="H17" s="169"/>
      <c r="I17" s="170"/>
      <c r="J17" s="25"/>
      <c r="L17" s="57" t="str">
        <f>Feuil2!G74</f>
        <v>Votre bateau est-il équipé d'appendice(s) qui crée de la portance ?</v>
      </c>
      <c r="R17" s="162" t="s">
        <v>60</v>
      </c>
      <c r="S17" s="163"/>
    </row>
    <row r="18" spans="3:19" ht="12.75">
      <c r="C18" s="4" t="str">
        <f>Feuil2!S2</f>
        <v>Numéro du dernier certificat IRC valide :</v>
      </c>
      <c r="F18" s="168"/>
      <c r="G18" s="169"/>
      <c r="H18" s="169"/>
      <c r="I18" s="170"/>
      <c r="J18" s="25"/>
      <c r="L18" s="82" t="str">
        <f>Feuil2!L74</f>
        <v>Voir Règle IRC - Annexe F "Appendices Sustentateurs"</v>
      </c>
      <c r="S18" s="58"/>
    </row>
    <row r="19" spans="3:19" ht="12.75" customHeight="1">
      <c r="C19" s="4" t="str">
        <f>Feuil2!T2</f>
        <v>Année du dernier certificat IRC valide :</v>
      </c>
      <c r="F19" s="189" t="s">
        <v>60</v>
      </c>
      <c r="G19" s="190"/>
      <c r="H19" s="190"/>
      <c r="I19" s="191"/>
      <c r="J19" s="25"/>
      <c r="L19" s="83" t="str">
        <f>Feuil2!K74</f>
        <v>Si oui, le Centre de Calcul vous contactera pour une demande d'information et de mesures supplémentaires.</v>
      </c>
      <c r="S19" s="58"/>
    </row>
    <row r="20" spans="3:19" ht="13.5" thickBot="1">
      <c r="C20" s="4" t="str">
        <f>Feuil2!U2</f>
        <v>Nom et prénom du propriétaire :</v>
      </c>
      <c r="F20" s="168"/>
      <c r="G20" s="169"/>
      <c r="H20" s="169"/>
      <c r="I20" s="170"/>
      <c r="J20" s="25"/>
      <c r="L20" s="59"/>
      <c r="M20" s="60"/>
      <c r="N20" s="60"/>
      <c r="O20" s="60"/>
      <c r="P20" s="60"/>
      <c r="Q20" s="60"/>
      <c r="R20" s="60"/>
      <c r="S20" s="61"/>
    </row>
    <row r="21" spans="3:10" ht="12.75">
      <c r="C21" s="4" t="str">
        <f>Feuil2!V2</f>
        <v>Adresse postale :</v>
      </c>
      <c r="F21" s="165"/>
      <c r="G21" s="166"/>
      <c r="H21" s="166"/>
      <c r="I21" s="167"/>
      <c r="J21" s="25"/>
    </row>
    <row r="22" spans="6:19" ht="12.75">
      <c r="F22" s="165"/>
      <c r="G22" s="166"/>
      <c r="H22" s="166"/>
      <c r="I22" s="167"/>
      <c r="J22" s="25"/>
      <c r="L22" s="278" t="str">
        <f>Feuil2!H44</f>
        <v>Répondez aux 5 questions suivantes :</v>
      </c>
      <c r="M22" s="279"/>
      <c r="N22" s="279"/>
      <c r="O22" s="279"/>
      <c r="P22" s="280"/>
      <c r="S22" s="74"/>
    </row>
    <row r="23" spans="6:19" ht="12.75" customHeight="1">
      <c r="F23" s="165"/>
      <c r="G23" s="166"/>
      <c r="H23" s="166"/>
      <c r="I23" s="167"/>
      <c r="J23" s="25"/>
      <c r="L23" s="215" t="str">
        <f>Feuil2!I44</f>
        <v>1. Avez-vous modifié la coque?</v>
      </c>
      <c r="M23" s="215"/>
      <c r="N23" s="215"/>
      <c r="O23" s="215"/>
      <c r="P23" s="215"/>
      <c r="Q23" s="48" t="s">
        <v>60</v>
      </c>
      <c r="S23" s="70"/>
    </row>
    <row r="24" spans="6:19" ht="12.75">
      <c r="F24" s="22" t="str">
        <f>Feuil2!W2</f>
        <v>Ville:</v>
      </c>
      <c r="G24" s="168"/>
      <c r="H24" s="169"/>
      <c r="I24" s="170"/>
      <c r="J24" s="25"/>
      <c r="M24" s="215" t="str">
        <f>Feuil2!O44</f>
        <v>Si oui précisez:</v>
      </c>
      <c r="N24" s="215"/>
      <c r="O24" s="222"/>
      <c r="P24" s="222"/>
      <c r="Q24" s="222"/>
      <c r="R24" s="222"/>
      <c r="S24" s="70"/>
    </row>
    <row r="25" spans="6:19" ht="12.75">
      <c r="F25" s="22" t="str">
        <f>Feuil2!X2</f>
        <v>Code postal:</v>
      </c>
      <c r="G25" s="171"/>
      <c r="H25" s="172"/>
      <c r="I25" s="173"/>
      <c r="J25" s="25"/>
      <c r="L25" s="215" t="str">
        <f>Feuil2!J44</f>
        <v>2. Avez-vous modifié les aménagements intérieurs?</v>
      </c>
      <c r="M25" s="215"/>
      <c r="N25" s="215"/>
      <c r="O25" s="215"/>
      <c r="P25" s="215"/>
      <c r="Q25" s="49" t="s">
        <v>60</v>
      </c>
      <c r="S25" s="70"/>
    </row>
    <row r="26" spans="6:19" ht="12.75">
      <c r="F26" s="22" t="str">
        <f>Feuil2!Y2</f>
        <v>Pays :</v>
      </c>
      <c r="G26" s="156"/>
      <c r="H26" s="157"/>
      <c r="I26" s="158"/>
      <c r="J26" s="25"/>
      <c r="M26" s="215" t="str">
        <f>Feuil2!O44</f>
        <v>Si oui précisez:</v>
      </c>
      <c r="N26" s="215"/>
      <c r="O26" s="222"/>
      <c r="P26" s="222"/>
      <c r="Q26" s="222"/>
      <c r="R26" s="222"/>
      <c r="S26" s="70"/>
    </row>
    <row r="27" spans="3:19" ht="12.75" customHeight="1">
      <c r="C27" t="str">
        <f>Feuil2!Z2</f>
        <v>Numéro de téléphone :</v>
      </c>
      <c r="F27" s="175"/>
      <c r="G27" s="176"/>
      <c r="H27" s="176"/>
      <c r="I27" s="177"/>
      <c r="J27" s="38"/>
      <c r="L27" s="215" t="str">
        <f>Feuil2!K44</f>
        <v>3. Avez-vous modifié la quille ou le bulbe de quille?</v>
      </c>
      <c r="M27" s="215"/>
      <c r="N27" s="215"/>
      <c r="O27" s="215"/>
      <c r="P27" s="215"/>
      <c r="Q27" s="49" t="s">
        <v>60</v>
      </c>
      <c r="S27" s="70"/>
    </row>
    <row r="28" spans="3:27" ht="12.75" customHeight="1">
      <c r="C28" t="str">
        <f>Feuil2!AA2</f>
        <v>Adresse mail (obligatoire) :</v>
      </c>
      <c r="F28" s="179"/>
      <c r="G28" s="180"/>
      <c r="H28" s="180"/>
      <c r="I28" s="181"/>
      <c r="J28" s="25"/>
      <c r="M28" s="215" t="str">
        <f>Feuil2!O44</f>
        <v>Si oui précisez:</v>
      </c>
      <c r="N28" s="215"/>
      <c r="O28" s="222"/>
      <c r="P28" s="222"/>
      <c r="Q28" s="222"/>
      <c r="R28" s="222"/>
      <c r="S28" s="70"/>
      <c r="V28" s="164"/>
      <c r="W28" s="164"/>
      <c r="X28" s="164"/>
      <c r="Y28" s="164"/>
      <c r="Z28" s="164"/>
      <c r="AA28" s="164"/>
    </row>
    <row r="29" spans="12:27" ht="12.75">
      <c r="L29" s="215" t="str">
        <f>Feuil2!L44</f>
        <v>4. Avez-vous modifié le gréement?</v>
      </c>
      <c r="M29" s="215"/>
      <c r="N29" s="215"/>
      <c r="O29" s="215"/>
      <c r="P29" s="215"/>
      <c r="Q29" s="49" t="s">
        <v>60</v>
      </c>
      <c r="S29" s="70"/>
      <c r="V29" s="164"/>
      <c r="W29" s="164"/>
      <c r="X29" s="164"/>
      <c r="Y29" s="164"/>
      <c r="Z29" s="164"/>
      <c r="AA29" s="164"/>
    </row>
    <row r="30" spans="13:27" ht="12.75">
      <c r="M30" s="215" t="str">
        <f>Feuil2!O44</f>
        <v>Si oui précisez:</v>
      </c>
      <c r="N30" s="215"/>
      <c r="O30" s="222"/>
      <c r="P30" s="222"/>
      <c r="Q30" s="222"/>
      <c r="R30" s="222"/>
      <c r="S30" s="70"/>
      <c r="V30" s="164"/>
      <c r="W30" s="164"/>
      <c r="X30" s="164"/>
      <c r="Y30" s="164"/>
      <c r="Z30" s="164"/>
      <c r="AA30" s="164"/>
    </row>
    <row r="31" spans="3:19" ht="17.25" customHeight="1">
      <c r="C31" s="178" t="str">
        <f>Feuil2!AC9</f>
        <v>Remplissez SEULEMENT les données à modifier (sauf indication spécifique en marge gauche)</v>
      </c>
      <c r="D31" s="178"/>
      <c r="E31" s="178"/>
      <c r="F31" s="178"/>
      <c r="G31" s="178"/>
      <c r="H31" s="178"/>
      <c r="I31" s="178"/>
      <c r="L31" s="215" t="str">
        <f>Feuil2!M44</f>
        <v>5. Avez-vous modifié/changé le(s) safran(s)?</v>
      </c>
      <c r="M31" s="215"/>
      <c r="N31" s="215"/>
      <c r="O31" s="215"/>
      <c r="P31" s="215"/>
      <c r="Q31" s="49" t="s">
        <v>60</v>
      </c>
      <c r="S31" s="70"/>
    </row>
    <row r="32" spans="13:19" ht="13.5" thickBot="1">
      <c r="M32" s="215" t="str">
        <f>Feuil2!O44</f>
        <v>Si oui précisez:</v>
      </c>
      <c r="N32" s="215"/>
      <c r="O32" s="222"/>
      <c r="P32" s="222"/>
      <c r="Q32" s="222"/>
      <c r="R32" s="222"/>
      <c r="S32" s="70"/>
    </row>
    <row r="33" spans="3:19" ht="15.75" customHeight="1" thickBot="1">
      <c r="C33" s="192" t="str">
        <f>Feuil2!F16</f>
        <v>MODIFICATION(S)</v>
      </c>
      <c r="D33" s="193"/>
      <c r="E33" s="193"/>
      <c r="F33" s="193"/>
      <c r="G33" s="193"/>
      <c r="H33" s="193"/>
      <c r="I33" s="194"/>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Mesure</v>
      </c>
      <c r="H35" s="205" t="str">
        <f>Feuil2!I16</f>
        <v>Source de la mesure</v>
      </c>
      <c r="I35" s="206"/>
      <c r="J35" s="39"/>
      <c r="L35" s="70"/>
      <c r="M35" s="71"/>
      <c r="N35" s="71"/>
      <c r="O35" s="71"/>
      <c r="P35" s="71"/>
      <c r="Q35" s="71"/>
      <c r="R35" s="71"/>
      <c r="S35" s="70"/>
    </row>
    <row r="36" spans="6:19" ht="12.75">
      <c r="F36" s="8" t="str">
        <f>Feuil2!H16</f>
        <v>(2 décimales)</v>
      </c>
      <c r="H36" s="207" t="str">
        <f>Feuil2!J16</f>
        <v>(Obligatoire)</v>
      </c>
      <c r="I36" s="208"/>
      <c r="J36" s="39"/>
      <c r="L36" s="233" t="str">
        <f>Feuil2!N44</f>
        <v>Détails additionnels :</v>
      </c>
      <c r="M36" s="234"/>
      <c r="N36" s="235"/>
      <c r="S36" s="70"/>
    </row>
    <row r="37" spans="3:19" ht="12.75">
      <c r="C37" s="15" t="str">
        <f>Feuil2!K16</f>
        <v>Coque : </v>
      </c>
      <c r="D37" s="9" t="s">
        <v>12</v>
      </c>
      <c r="E37" s="9"/>
      <c r="F37" s="43"/>
      <c r="G37" s="9" t="s">
        <v>21</v>
      </c>
      <c r="H37" s="182"/>
      <c r="I37" s="182"/>
      <c r="J37" s="2"/>
      <c r="L37" s="195"/>
      <c r="M37" s="196"/>
      <c r="N37" s="196"/>
      <c r="O37" s="196"/>
      <c r="P37" s="196"/>
      <c r="Q37" s="196"/>
      <c r="R37" s="197"/>
      <c r="S37" s="70"/>
    </row>
    <row r="38" spans="3:18" ht="12.75">
      <c r="C38" s="10"/>
      <c r="D38" t="s">
        <v>15</v>
      </c>
      <c r="F38" s="43"/>
      <c r="G38" t="s">
        <v>21</v>
      </c>
      <c r="H38" s="182"/>
      <c r="I38" s="182"/>
      <c r="J38" s="2"/>
      <c r="L38" s="198"/>
      <c r="M38" s="199"/>
      <c r="N38" s="199"/>
      <c r="O38" s="199"/>
      <c r="P38" s="199"/>
      <c r="Q38" s="199"/>
      <c r="R38" s="200"/>
    </row>
    <row r="39" spans="3:18" ht="12.75">
      <c r="C39" s="10"/>
      <c r="D39" t="s">
        <v>16</v>
      </c>
      <c r="F39" s="43"/>
      <c r="G39" t="s">
        <v>21</v>
      </c>
      <c r="H39" s="182"/>
      <c r="I39" s="182"/>
      <c r="J39" s="2"/>
      <c r="L39" s="198"/>
      <c r="M39" s="199"/>
      <c r="N39" s="199"/>
      <c r="O39" s="199"/>
      <c r="P39" s="199"/>
      <c r="Q39" s="199"/>
      <c r="R39" s="200"/>
    </row>
    <row r="40" spans="3:18" ht="12.75">
      <c r="C40" s="10"/>
      <c r="D40" t="s">
        <v>17</v>
      </c>
      <c r="F40" s="43"/>
      <c r="G40" t="s">
        <v>21</v>
      </c>
      <c r="H40" s="182"/>
      <c r="I40" s="182"/>
      <c r="J40" s="2"/>
      <c r="L40" s="201"/>
      <c r="M40" s="199"/>
      <c r="N40" s="199"/>
      <c r="O40" s="199"/>
      <c r="P40" s="199"/>
      <c r="Q40" s="199"/>
      <c r="R40" s="200"/>
    </row>
    <row r="41" spans="3:18" ht="12.75">
      <c r="C41" s="10"/>
      <c r="D41" t="s">
        <v>18</v>
      </c>
      <c r="F41" s="43"/>
      <c r="G41" t="s">
        <v>21</v>
      </c>
      <c r="H41" s="182"/>
      <c r="I41" s="182"/>
      <c r="J41" s="2"/>
      <c r="L41" s="201"/>
      <c r="M41" s="199"/>
      <c r="N41" s="199"/>
      <c r="O41" s="199"/>
      <c r="P41" s="199"/>
      <c r="Q41" s="199"/>
      <c r="R41" s="200"/>
    </row>
    <row r="42" spans="3:18" ht="12.75">
      <c r="C42" s="10"/>
      <c r="D42" t="s">
        <v>19</v>
      </c>
      <c r="F42" s="43"/>
      <c r="G42" t="s">
        <v>21</v>
      </c>
      <c r="H42" s="182"/>
      <c r="I42" s="182"/>
      <c r="J42" s="2"/>
      <c r="L42" s="201"/>
      <c r="M42" s="199"/>
      <c r="N42" s="199"/>
      <c r="O42" s="199"/>
      <c r="P42" s="199"/>
      <c r="Q42" s="199"/>
      <c r="R42" s="200"/>
    </row>
    <row r="43" spans="3:18" ht="12.75">
      <c r="C43" s="10"/>
      <c r="D43" t="str">
        <f>Feuil2!N16</f>
        <v>Poids*</v>
      </c>
      <c r="F43" s="44"/>
      <c r="G43" t="s">
        <v>22</v>
      </c>
      <c r="H43" s="182"/>
      <c r="I43" s="182"/>
      <c r="J43" s="2"/>
      <c r="L43" s="201"/>
      <c r="M43" s="199"/>
      <c r="N43" s="199"/>
      <c r="O43" s="199"/>
      <c r="P43" s="199"/>
      <c r="Q43" s="199"/>
      <c r="R43" s="200"/>
    </row>
    <row r="44" spans="3:18" ht="12.75">
      <c r="C44" s="10"/>
      <c r="D44" s="18" t="str">
        <f>Feuil2!O16</f>
        <v>* Certificat de pesée obligatoire pour tout changement de poids et d'élancements</v>
      </c>
      <c r="I44" s="11"/>
      <c r="L44" s="201"/>
      <c r="M44" s="199"/>
      <c r="N44" s="199"/>
      <c r="O44" s="199"/>
      <c r="P44" s="199"/>
      <c r="Q44" s="199"/>
      <c r="R44" s="200"/>
    </row>
    <row r="45" spans="3:18" ht="12.75">
      <c r="C45" s="10"/>
      <c r="D45" t="str">
        <f>Feuil2!P16</f>
        <v>Gueuses</v>
      </c>
      <c r="F45" s="44"/>
      <c r="G45" t="s">
        <v>22</v>
      </c>
      <c r="H45" s="182"/>
      <c r="I45" s="182"/>
      <c r="J45" s="2"/>
      <c r="L45" s="201"/>
      <c r="M45" s="199"/>
      <c r="N45" s="199"/>
      <c r="O45" s="199"/>
      <c r="P45" s="199"/>
      <c r="Q45" s="199"/>
      <c r="R45" s="200"/>
    </row>
    <row r="46" spans="3:18" ht="12.75">
      <c r="C46" s="10"/>
      <c r="D46" t="str">
        <f>Feuil2!Q16</f>
        <v>Bau max</v>
      </c>
      <c r="F46" s="43"/>
      <c r="G46" t="s">
        <v>21</v>
      </c>
      <c r="H46" s="182"/>
      <c r="I46" s="182"/>
      <c r="J46" s="2"/>
      <c r="L46" s="201"/>
      <c r="M46" s="199"/>
      <c r="N46" s="199"/>
      <c r="O46" s="199"/>
      <c r="P46" s="199"/>
      <c r="Q46" s="199"/>
      <c r="R46" s="200"/>
    </row>
    <row r="47" spans="3:18" ht="12.75">
      <c r="C47" s="10"/>
      <c r="D47" t="str">
        <f>Feuil2!R16</f>
        <v>Tirant d'eau</v>
      </c>
      <c r="F47" s="43"/>
      <c r="G47" t="s">
        <v>21</v>
      </c>
      <c r="H47" s="182"/>
      <c r="I47" s="182"/>
      <c r="J47" s="2"/>
      <c r="L47" s="201"/>
      <c r="M47" s="199"/>
      <c r="N47" s="199"/>
      <c r="O47" s="199"/>
      <c r="P47" s="199"/>
      <c r="Q47" s="199"/>
      <c r="R47" s="200"/>
    </row>
    <row r="48" spans="2:18" ht="12.75">
      <c r="B48" s="66"/>
      <c r="C48" s="10"/>
      <c r="D48" t="str">
        <f>Feuil2!S16</f>
        <v>Poids du bulbe</v>
      </c>
      <c r="F48" s="44"/>
      <c r="G48" t="s">
        <v>22</v>
      </c>
      <c r="H48" s="182"/>
      <c r="I48" s="182"/>
      <c r="J48" s="2"/>
      <c r="L48" s="201"/>
      <c r="M48" s="199"/>
      <c r="N48" s="199"/>
      <c r="O48" s="199"/>
      <c r="P48" s="199"/>
      <c r="Q48" s="199"/>
      <c r="R48" s="200"/>
    </row>
    <row r="49" spans="3:18" ht="12.75">
      <c r="C49" s="10"/>
      <c r="D49" s="164" t="str">
        <f>Feuil2!T16</f>
        <v>Matériau inséré dans le voile de quille ? (IRC 19.6)</v>
      </c>
      <c r="E49" s="164"/>
      <c r="F49" s="209"/>
      <c r="G49" s="174" t="s">
        <v>22</v>
      </c>
      <c r="H49" s="211"/>
      <c r="I49" s="212"/>
      <c r="J49" s="2"/>
      <c r="L49" s="202"/>
      <c r="M49" s="203"/>
      <c r="N49" s="203"/>
      <c r="O49" s="203"/>
      <c r="P49" s="203"/>
      <c r="Q49" s="203"/>
      <c r="R49" s="204"/>
    </row>
    <row r="50" spans="3:10" ht="12.75">
      <c r="C50" s="10"/>
      <c r="D50" s="164"/>
      <c r="E50" s="164"/>
      <c r="F50" s="210"/>
      <c r="G50" s="174"/>
      <c r="H50" s="213"/>
      <c r="I50" s="214"/>
      <c r="J50" s="2"/>
    </row>
    <row r="51" spans="3:9" ht="12.75">
      <c r="C51" s="16" t="str">
        <f>Feuil2!U16</f>
        <v>Quille relevable :</v>
      </c>
      <c r="I51" s="11"/>
    </row>
    <row r="52" spans="3:12" ht="12.75">
      <c r="C52" s="10"/>
      <c r="D52" t="str">
        <f>Feuil2!V16</f>
        <v>Tirant d'eau max :</v>
      </c>
      <c r="F52" s="43"/>
      <c r="G52" t="s">
        <v>21</v>
      </c>
      <c r="H52" s="182"/>
      <c r="I52" s="182"/>
      <c r="J52" s="2"/>
      <c r="L52" s="34" t="str">
        <f>Feuil2!L59</f>
        <v>Traitement de vos données personnelles</v>
      </c>
    </row>
    <row r="53" spans="3:10" ht="12.75">
      <c r="C53" s="12"/>
      <c r="D53" s="13" t="str">
        <f>Feuil2!W16</f>
        <v>Tirant d'eau min :</v>
      </c>
      <c r="E53" s="13"/>
      <c r="F53" s="43"/>
      <c r="G53" s="13" t="s">
        <v>21</v>
      </c>
      <c r="H53" s="182"/>
      <c r="I53" s="182"/>
      <c r="J53" s="2"/>
    </row>
    <row r="54" spans="12:18" ht="12.75">
      <c r="L54" s="253" t="str">
        <f>Feuil2!M59</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54" s="254"/>
      <c r="N54" s="254"/>
      <c r="O54" s="254"/>
      <c r="P54" s="254"/>
      <c r="Q54" s="254"/>
      <c r="R54" s="255"/>
    </row>
    <row r="55" spans="3:18" ht="12.75">
      <c r="C55" s="15" t="str">
        <f>Feuil2!F23</f>
        <v>Gréement :</v>
      </c>
      <c r="D55" s="9" t="s">
        <v>30</v>
      </c>
      <c r="E55" s="9"/>
      <c r="F55" s="43"/>
      <c r="G55" s="9" t="s">
        <v>21</v>
      </c>
      <c r="H55" s="182"/>
      <c r="I55" s="182"/>
      <c r="J55" s="2"/>
      <c r="L55" s="256"/>
      <c r="M55" s="257"/>
      <c r="N55" s="257"/>
      <c r="O55" s="257"/>
      <c r="P55" s="257"/>
      <c r="Q55" s="257"/>
      <c r="R55" s="258"/>
    </row>
    <row r="56" spans="3:18" ht="12.75">
      <c r="C56" s="10"/>
      <c r="D56" t="s">
        <v>31</v>
      </c>
      <c r="F56" s="43"/>
      <c r="G56" t="s">
        <v>21</v>
      </c>
      <c r="H56" s="182"/>
      <c r="I56" s="182"/>
      <c r="J56" s="2"/>
      <c r="L56" s="256"/>
      <c r="M56" s="257"/>
      <c r="N56" s="257"/>
      <c r="O56" s="257"/>
      <c r="P56" s="257"/>
      <c r="Q56" s="257"/>
      <c r="R56" s="258"/>
    </row>
    <row r="57" spans="3:18" ht="12.75">
      <c r="C57" s="10"/>
      <c r="D57" t="s">
        <v>32</v>
      </c>
      <c r="F57" s="43"/>
      <c r="G57" t="s">
        <v>21</v>
      </c>
      <c r="H57" s="182"/>
      <c r="I57" s="182"/>
      <c r="J57" s="2"/>
      <c r="L57" s="256"/>
      <c r="M57" s="257"/>
      <c r="N57" s="257"/>
      <c r="O57" s="257"/>
      <c r="P57" s="257"/>
      <c r="Q57" s="257"/>
      <c r="R57" s="258"/>
    </row>
    <row r="58" spans="3:18" ht="13.5" thickBot="1">
      <c r="C58" s="10"/>
      <c r="D58" t="s">
        <v>33</v>
      </c>
      <c r="F58" s="86"/>
      <c r="G58" t="s">
        <v>21</v>
      </c>
      <c r="H58" s="209"/>
      <c r="I58" s="209"/>
      <c r="J58" s="2"/>
      <c r="L58" s="256"/>
      <c r="M58" s="257"/>
      <c r="N58" s="257"/>
      <c r="O58" s="257"/>
      <c r="P58" s="257"/>
      <c r="Q58" s="257"/>
      <c r="R58" s="258"/>
    </row>
    <row r="59" spans="2:18" ht="12.75">
      <c r="B59" s="275" t="str">
        <f>Feuil2!$AE$9</f>
        <v>A renseigner impérativement pour toute demande de revalidation</v>
      </c>
      <c r="C59" s="88"/>
      <c r="D59" s="155" t="str">
        <f>Feuil2!L30</f>
        <v>SPL (Tangon de spinnaker)</v>
      </c>
      <c r="E59" s="89"/>
      <c r="F59" s="90"/>
      <c r="G59" s="91" t="s">
        <v>21</v>
      </c>
      <c r="H59" s="226"/>
      <c r="I59" s="227"/>
      <c r="J59" s="2"/>
      <c r="L59" s="256"/>
      <c r="M59" s="257"/>
      <c r="N59" s="257"/>
      <c r="O59" s="257"/>
      <c r="P59" s="257"/>
      <c r="Q59" s="257"/>
      <c r="R59" s="258"/>
    </row>
    <row r="60" spans="2:18" ht="12.75" customHeight="1">
      <c r="B60" s="276"/>
      <c r="C60" s="10"/>
      <c r="D60" s="75" t="str">
        <f>Feuil2!M30</f>
        <v>STL (Bout dehors ou spi amuré sur le pont)</v>
      </c>
      <c r="E60" s="70"/>
      <c r="F60" s="43"/>
      <c r="G60" s="78" t="s">
        <v>21</v>
      </c>
      <c r="H60" s="182"/>
      <c r="I60" s="216"/>
      <c r="J60" s="2"/>
      <c r="L60" s="256"/>
      <c r="M60" s="257"/>
      <c r="N60" s="257"/>
      <c r="O60" s="257"/>
      <c r="P60" s="257"/>
      <c r="Q60" s="257"/>
      <c r="R60" s="258"/>
    </row>
    <row r="61" spans="2:18" ht="12.75">
      <c r="B61" s="276"/>
      <c r="C61" s="10"/>
      <c r="D61" s="75" t="str">
        <f>Feuil2!P23</f>
        <v>Tangon de spinnaker, bout dehors, etc ...</v>
      </c>
      <c r="E61" s="70"/>
      <c r="F61" s="217" t="s">
        <v>60</v>
      </c>
      <c r="G61" s="218"/>
      <c r="H61" s="218"/>
      <c r="I61" s="219"/>
      <c r="L61" s="68"/>
      <c r="M61" s="72"/>
      <c r="N61" s="72"/>
      <c r="O61" s="72"/>
      <c r="P61" s="72"/>
      <c r="Q61" s="72"/>
      <c r="R61" s="73"/>
    </row>
    <row r="62" spans="2:18" ht="13.5" thickBot="1">
      <c r="B62" s="277"/>
      <c r="C62" s="92"/>
      <c r="D62" s="93" t="str">
        <f>Feuil2!N30</f>
        <v>Tangon de foc sous le vent (Whisker pole)</v>
      </c>
      <c r="E62" s="60"/>
      <c r="F62" s="94" t="s">
        <v>60</v>
      </c>
      <c r="G62" s="60"/>
      <c r="H62" s="60"/>
      <c r="I62" s="61"/>
      <c r="J62" s="2"/>
      <c r="L62" s="259" t="str">
        <f>Feuil2!N59</f>
        <v>Cependant, nous souhaiterions vous adresser occasionnellement par courriel des lettres d'actualité, offres ou promotions émanant de l'UNCL ou de ses partenaires. Si vous acceptez de recevoir de telles communications, merci de cocher la case ci-contre.</v>
      </c>
      <c r="M62" s="260"/>
      <c r="N62" s="260"/>
      <c r="O62" s="260"/>
      <c r="P62" s="260"/>
      <c r="Q62" s="260"/>
      <c r="R62" s="261"/>
    </row>
    <row r="63" spans="3:18" ht="12.75">
      <c r="C63" s="16" t="str">
        <f>Feuil2!K23</f>
        <v>Grand-voile :</v>
      </c>
      <c r="D63" s="70" t="s">
        <v>42</v>
      </c>
      <c r="E63" s="70"/>
      <c r="F63" s="87"/>
      <c r="G63" s="70" t="s">
        <v>21</v>
      </c>
      <c r="H63" s="210"/>
      <c r="I63" s="210"/>
      <c r="L63" s="259"/>
      <c r="M63" s="260"/>
      <c r="N63" s="260"/>
      <c r="O63" s="260"/>
      <c r="P63" s="260"/>
      <c r="Q63" s="260"/>
      <c r="R63" s="261"/>
    </row>
    <row r="64" spans="3:18" ht="12.75">
      <c r="C64" s="10"/>
      <c r="D64" t="s">
        <v>43</v>
      </c>
      <c r="F64" s="43"/>
      <c r="G64" t="s">
        <v>21</v>
      </c>
      <c r="H64" s="182"/>
      <c r="I64" s="182"/>
      <c r="J64" s="2"/>
      <c r="L64" s="259"/>
      <c r="M64" s="260"/>
      <c r="N64" s="260"/>
      <c r="O64" s="260"/>
      <c r="P64" s="260"/>
      <c r="Q64" s="260"/>
      <c r="R64" s="261"/>
    </row>
    <row r="65" spans="3:18" ht="12.75">
      <c r="C65" s="12"/>
      <c r="D65" s="13" t="s">
        <v>44</v>
      </c>
      <c r="E65" s="13"/>
      <c r="F65" s="43"/>
      <c r="G65" s="13" t="s">
        <v>21</v>
      </c>
      <c r="H65" s="182"/>
      <c r="I65" s="182"/>
      <c r="J65" s="2"/>
      <c r="L65" s="259"/>
      <c r="M65" s="260"/>
      <c r="N65" s="260"/>
      <c r="O65" s="260"/>
      <c r="P65" s="260"/>
      <c r="Q65" s="260"/>
      <c r="R65" s="261"/>
    </row>
    <row r="66" spans="10:18" ht="12.75">
      <c r="J66" s="2"/>
      <c r="L66" s="262"/>
      <c r="M66" s="263"/>
      <c r="N66" s="263"/>
      <c r="O66" s="263"/>
      <c r="P66" s="263"/>
      <c r="Q66" s="263"/>
      <c r="R66" s="264"/>
    </row>
    <row r="67" spans="3:10" ht="12.75">
      <c r="C67" s="15" t="str">
        <f>Feuil2!G23</f>
        <v>Voile d'avant :</v>
      </c>
      <c r="D67" s="79" t="s">
        <v>324</v>
      </c>
      <c r="E67" s="9"/>
      <c r="F67" s="43"/>
      <c r="G67" s="9" t="s">
        <v>21</v>
      </c>
      <c r="H67" s="182"/>
      <c r="I67" s="182"/>
      <c r="J67" s="2"/>
    </row>
    <row r="68" spans="3:10" ht="12.75">
      <c r="C68" s="37" t="str">
        <f>Feuil2!H23</f>
        <v>**Merci de confirmer la valeur de HLUmax même si elle n'est pas modifiée par rapport au précédant certificat.</v>
      </c>
      <c r="E68" s="36"/>
      <c r="I68" s="11"/>
      <c r="J68" s="2"/>
    </row>
    <row r="69" spans="3:12" ht="12.75">
      <c r="C69" s="10"/>
      <c r="D69" s="4" t="s">
        <v>325</v>
      </c>
      <c r="F69" s="43"/>
      <c r="G69" t="s">
        <v>21</v>
      </c>
      <c r="H69" s="182"/>
      <c r="I69" s="182"/>
      <c r="L69" s="28" t="str">
        <f>Feuil2!F44</f>
        <v>ATTENTION : </v>
      </c>
    </row>
    <row r="70" spans="3:19" ht="12.75">
      <c r="C70" s="10"/>
      <c r="D70" s="4" t="s">
        <v>326</v>
      </c>
      <c r="F70" s="43"/>
      <c r="G70" t="s">
        <v>21</v>
      </c>
      <c r="H70" s="182"/>
      <c r="I70" s="182"/>
      <c r="J70" s="2"/>
      <c r="L70" s="164" t="str">
        <f>Feuil2!G44</f>
        <v>Si vous disposez d'un Certificat Endorsed toute modification doit être officiellement mesurée ou pesée.</v>
      </c>
      <c r="M70" s="164"/>
      <c r="N70" s="164"/>
      <c r="O70" s="164"/>
      <c r="P70" s="164"/>
      <c r="Q70" s="164"/>
      <c r="R70" s="164"/>
      <c r="S70" s="164"/>
    </row>
    <row r="71" spans="3:19" ht="12.75">
      <c r="C71" s="10"/>
      <c r="D71" t="s">
        <v>35</v>
      </c>
      <c r="F71" s="43"/>
      <c r="G71" t="s">
        <v>21</v>
      </c>
      <c r="H71" s="182"/>
      <c r="I71" s="182"/>
      <c r="J71" s="40"/>
      <c r="K71" s="24"/>
      <c r="L71" s="164"/>
      <c r="M71" s="164"/>
      <c r="N71" s="164"/>
      <c r="O71" s="164"/>
      <c r="P71" s="164"/>
      <c r="Q71" s="164"/>
      <c r="R71" s="164"/>
      <c r="S71" s="164"/>
    </row>
    <row r="72" spans="3:19" ht="12.75">
      <c r="C72" s="10"/>
      <c r="D72" t="s">
        <v>36</v>
      </c>
      <c r="F72" s="43"/>
      <c r="G72" t="s">
        <v>21</v>
      </c>
      <c r="H72" s="182"/>
      <c r="I72" s="182"/>
      <c r="L72" s="164"/>
      <c r="M72" s="164"/>
      <c r="N72" s="164"/>
      <c r="O72" s="164"/>
      <c r="P72" s="164"/>
      <c r="Q72" s="164"/>
      <c r="R72" s="164"/>
      <c r="S72" s="164"/>
    </row>
    <row r="73" spans="3:18" ht="12.75">
      <c r="C73" s="10"/>
      <c r="D73" t="s">
        <v>37</v>
      </c>
      <c r="F73" s="43"/>
      <c r="G73" t="s">
        <v>21</v>
      </c>
      <c r="H73" s="182"/>
      <c r="I73" s="182"/>
      <c r="J73" s="2"/>
      <c r="L73" s="265"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3" s="266"/>
      <c r="N73" s="266"/>
      <c r="O73" s="266"/>
      <c r="P73" s="266"/>
      <c r="Q73" s="266"/>
      <c r="R73" s="267"/>
    </row>
    <row r="74" spans="3:18" ht="12.75">
      <c r="C74" s="10"/>
      <c r="F74" s="3" t="str">
        <f>Feuil2!I23</f>
        <v>HSA calculé</v>
      </c>
      <c r="G74" s="17">
        <f>IF($F$75&gt;$I$76,(0.0625*($F$69+$F$75)*(4*$F$70+6*$F$71+3*$F$72+2*$F$73+0.09)),(0.0625*$F$69*(4*$F$70+6*$F$71+3*$F$72+2*$F$73+0.09)))</f>
        <v>0</v>
      </c>
      <c r="H74" t="s">
        <v>39</v>
      </c>
      <c r="I74" s="11"/>
      <c r="J74" s="2"/>
      <c r="L74" s="268"/>
      <c r="M74" s="269"/>
      <c r="N74" s="269"/>
      <c r="O74" s="269"/>
      <c r="P74" s="269"/>
      <c r="Q74" s="269"/>
      <c r="R74" s="270"/>
    </row>
    <row r="75" spans="3:18" ht="12.75">
      <c r="C75" s="23"/>
      <c r="D75" s="30" t="str">
        <f>Feuil2!J23</f>
        <v>Flèche de bordure si &gt;7,5% HLP</v>
      </c>
      <c r="E75" s="29"/>
      <c r="F75" s="43"/>
      <c r="G75" s="13" t="s">
        <v>21</v>
      </c>
      <c r="H75" s="182" t="s">
        <v>41</v>
      </c>
      <c r="I75" s="182"/>
      <c r="J75" s="2"/>
      <c r="L75" s="268"/>
      <c r="M75" s="269"/>
      <c r="N75" s="269"/>
      <c r="O75" s="269"/>
      <c r="P75" s="269"/>
      <c r="Q75" s="269"/>
      <c r="R75" s="270"/>
    </row>
    <row r="76" spans="3:18" ht="12.75">
      <c r="C76" s="34"/>
      <c r="E76" s="35"/>
      <c r="H76" s="80" t="s">
        <v>345</v>
      </c>
      <c r="I76" s="81">
        <f>0.075*$F$70</f>
        <v>0</v>
      </c>
      <c r="L76" s="268"/>
      <c r="M76" s="269"/>
      <c r="N76" s="269"/>
      <c r="O76" s="269"/>
      <c r="P76" s="269"/>
      <c r="Q76" s="269"/>
      <c r="R76" s="270"/>
    </row>
    <row r="77" spans="1:18" ht="12.75">
      <c r="A77" s="97"/>
      <c r="C77" s="34"/>
      <c r="E77" s="35"/>
      <c r="J77" s="2"/>
      <c r="L77" s="268"/>
      <c r="M77" s="269"/>
      <c r="N77" s="269"/>
      <c r="O77" s="269"/>
      <c r="P77" s="269"/>
      <c r="Q77" s="269"/>
      <c r="R77" s="270"/>
    </row>
    <row r="78" spans="1:23" s="64" customFormat="1" ht="12.75">
      <c r="A78" s="96"/>
      <c r="B78" s="161"/>
      <c r="C78" s="15" t="str">
        <f>Feuil2!Z23</f>
        <v>Génois volant :</v>
      </c>
      <c r="D78" s="154" t="str">
        <f>Feuil2!W23</f>
        <v>Nombre de génois volants à bord en course</v>
      </c>
      <c r="E78" s="151"/>
      <c r="F78" s="43"/>
      <c r="G78" s="9"/>
      <c r="H78" s="182"/>
      <c r="I78" s="182"/>
      <c r="J78" s="72"/>
      <c r="L78" s="268"/>
      <c r="M78" s="269"/>
      <c r="N78" s="269"/>
      <c r="O78" s="269"/>
      <c r="P78" s="269"/>
      <c r="Q78" s="269"/>
      <c r="R78" s="270"/>
      <c r="S78" s="69"/>
      <c r="T78" s="69"/>
      <c r="U78" s="69"/>
      <c r="V78" s="69"/>
      <c r="W78" s="69"/>
    </row>
    <row r="79" spans="2:18" ht="12.75">
      <c r="B79" s="161"/>
      <c r="C79" s="16"/>
      <c r="D79" s="75" t="s">
        <v>292</v>
      </c>
      <c r="E79" s="76"/>
      <c r="F79" s="43"/>
      <c r="G79" s="70"/>
      <c r="H79" s="182"/>
      <c r="I79" s="182"/>
      <c r="L79" s="271"/>
      <c r="M79" s="272"/>
      <c r="N79" s="272"/>
      <c r="O79" s="272"/>
      <c r="P79" s="272"/>
      <c r="Q79" s="272"/>
      <c r="R79" s="273"/>
    </row>
    <row r="80" spans="2:15" ht="12.75">
      <c r="B80" s="161"/>
      <c r="C80" s="16"/>
      <c r="D80" s="75" t="s">
        <v>293</v>
      </c>
      <c r="E80" s="76"/>
      <c r="F80" s="43"/>
      <c r="G80" s="70"/>
      <c r="H80" s="182"/>
      <c r="I80" s="182"/>
      <c r="J80" s="2"/>
      <c r="L80" s="274" t="str">
        <f>Feuil2!G51</f>
        <v>Lu et accepté:</v>
      </c>
      <c r="M80" s="274"/>
      <c r="N80" s="274"/>
      <c r="O80" s="274"/>
    </row>
    <row r="81" spans="2:10" ht="12.75">
      <c r="B81" s="161"/>
      <c r="C81" s="16"/>
      <c r="D81" s="75" t="s">
        <v>294</v>
      </c>
      <c r="E81" s="76"/>
      <c r="F81" s="43"/>
      <c r="G81" s="70"/>
      <c r="H81" s="182"/>
      <c r="I81" s="182"/>
      <c r="J81" s="2"/>
    </row>
    <row r="82" spans="2:18" ht="12.75">
      <c r="B82" s="161"/>
      <c r="C82" s="16"/>
      <c r="D82" s="75" t="s">
        <v>295</v>
      </c>
      <c r="E82" s="76"/>
      <c r="F82" s="43"/>
      <c r="G82" s="70"/>
      <c r="H82" s="182"/>
      <c r="I82" s="182"/>
      <c r="J82" s="2"/>
      <c r="L82" s="248" t="s">
        <v>155</v>
      </c>
      <c r="M82" s="249"/>
      <c r="N82" s="249"/>
      <c r="O82" s="250"/>
      <c r="P82" s="42" t="str">
        <f>Feuil2!J51</f>
        <v>Nom</v>
      </c>
      <c r="Q82" s="251"/>
      <c r="R82" s="252"/>
    </row>
    <row r="83" spans="2:10" ht="12.75">
      <c r="B83" s="161"/>
      <c r="C83" s="16"/>
      <c r="D83" s="75" t="s">
        <v>296</v>
      </c>
      <c r="E83" s="76"/>
      <c r="F83" s="43"/>
      <c r="G83" s="70"/>
      <c r="H83" s="182"/>
      <c r="I83" s="182"/>
      <c r="J83" s="2"/>
    </row>
    <row r="84" spans="2:10" ht="12.75">
      <c r="B84" s="161"/>
      <c r="C84" s="16"/>
      <c r="D84" s="77" t="str">
        <f>Feuil2!X23</f>
        <v>FSFL (mesuré comme un spinnaker)</v>
      </c>
      <c r="E84" s="76"/>
      <c r="F84" s="43"/>
      <c r="G84" s="70"/>
      <c r="H84" s="182"/>
      <c r="I84" s="182"/>
      <c r="J84" s="2"/>
    </row>
    <row r="85" spans="2:18" ht="12.75">
      <c r="B85" s="161"/>
      <c r="C85" s="16"/>
      <c r="D85" s="77" t="str">
        <f>Feuil2!Y23</f>
        <v>FSHW (mesuré comme un spinnaker)</v>
      </c>
      <c r="E85" s="76"/>
      <c r="F85" s="43"/>
      <c r="G85" s="70"/>
      <c r="H85" s="182"/>
      <c r="I85" s="182"/>
      <c r="J85" s="159" t="str">
        <f>IF(F85&lt;0.625*F84,Feuil2!F89," ")</f>
        <v> </v>
      </c>
      <c r="K85" s="160"/>
      <c r="L85" s="160"/>
      <c r="M85" s="160"/>
      <c r="N85" s="160"/>
      <c r="O85" s="160"/>
      <c r="P85" s="160"/>
      <c r="Q85" s="160"/>
      <c r="R85" s="160"/>
    </row>
    <row r="86" spans="2:10" ht="12.75">
      <c r="B86" s="161"/>
      <c r="C86" s="16"/>
      <c r="D86" s="77" t="str">
        <f>Feuil2!V23</f>
        <v>Flèche de bordure si &gt;7,5% FLP</v>
      </c>
      <c r="E86" s="76"/>
      <c r="F86" s="43"/>
      <c r="G86" s="70"/>
      <c r="H86" s="220"/>
      <c r="I86" s="221"/>
      <c r="J86" s="2"/>
    </row>
    <row r="87" spans="2:10" ht="12.75">
      <c r="B87" s="161"/>
      <c r="C87" s="16"/>
      <c r="D87" s="77"/>
      <c r="E87" s="76"/>
      <c r="F87" s="75"/>
      <c r="G87" s="70"/>
      <c r="H87" s="80" t="s">
        <v>346</v>
      </c>
      <c r="I87" s="152">
        <f>0.075*$F$80</f>
        <v>0</v>
      </c>
      <c r="J87" s="2"/>
    </row>
    <row r="88" spans="2:10" ht="12.75">
      <c r="B88" s="161"/>
      <c r="C88" s="16"/>
      <c r="D88" s="75"/>
      <c r="E88" s="76"/>
      <c r="F88" s="75" t="str">
        <f>Feuil2!F82</f>
        <v>FSA calculé</v>
      </c>
      <c r="G88" s="17">
        <f>0.0625*F79*(4*F80+6*F81+3*F82+2*F83+0.09)</f>
        <v>0</v>
      </c>
      <c r="H88" s="70" t="s">
        <v>39</v>
      </c>
      <c r="I88" s="11"/>
      <c r="J88" s="2"/>
    </row>
    <row r="89" spans="2:19" ht="12.75">
      <c r="B89" s="161"/>
      <c r="C89" s="23"/>
      <c r="D89" s="30"/>
      <c r="E89" s="29"/>
      <c r="F89" s="153" t="str">
        <f>Feuil2!G82</f>
        <v>STLFHmax calculé</v>
      </c>
      <c r="G89" s="17">
        <f>F84-(0.25*F57)</f>
        <v>0</v>
      </c>
      <c r="H89" s="282" t="s">
        <v>478</v>
      </c>
      <c r="I89" s="283"/>
      <c r="J89" s="2"/>
      <c r="L89" s="32"/>
      <c r="M89" s="32"/>
      <c r="N89" s="32"/>
      <c r="O89" s="32"/>
      <c r="P89" s="32"/>
      <c r="Q89" s="32"/>
      <c r="R89" s="32"/>
      <c r="S89" s="32"/>
    </row>
    <row r="90" spans="2:19" ht="12.75">
      <c r="B90" s="66"/>
      <c r="J90" s="2"/>
      <c r="S90" s="32"/>
    </row>
    <row r="91" spans="3:19" ht="12.75">
      <c r="C91" s="15" t="str">
        <f>Feuil2!N23</f>
        <v>Spinnakers :</v>
      </c>
      <c r="D91" s="63" t="str">
        <f>Feuil2!O23</f>
        <v>Nombre de spis à bord en course</v>
      </c>
      <c r="E91" s="9"/>
      <c r="F91" s="44"/>
      <c r="G91" s="9"/>
      <c r="H91" s="182"/>
      <c r="I91" s="182"/>
      <c r="J91" s="2"/>
      <c r="S91" s="32"/>
    </row>
    <row r="92" spans="3:19" ht="12.75">
      <c r="C92" s="10"/>
      <c r="I92" s="11"/>
      <c r="S92" s="32"/>
    </row>
    <row r="93" spans="3:19" ht="12.75">
      <c r="C93" s="16" t="str">
        <f>Feuil2!Q23</f>
        <v>Spi symétrique :</v>
      </c>
      <c r="E93" t="s">
        <v>45</v>
      </c>
      <c r="F93" s="43"/>
      <c r="G93" t="s">
        <v>21</v>
      </c>
      <c r="H93" s="182"/>
      <c r="I93" s="182"/>
      <c r="S93" s="32"/>
    </row>
    <row r="94" spans="3:19" ht="12.75">
      <c r="C94" s="10"/>
      <c r="E94" t="s">
        <v>46</v>
      </c>
      <c r="F94" s="43"/>
      <c r="G94" t="s">
        <v>21</v>
      </c>
      <c r="H94" s="182"/>
      <c r="I94" s="182"/>
      <c r="J94" s="2"/>
      <c r="S94" s="32"/>
    </row>
    <row r="95" spans="3:19" ht="12.75">
      <c r="C95" s="10"/>
      <c r="E95" s="4" t="s">
        <v>327</v>
      </c>
      <c r="F95" s="43"/>
      <c r="G95" t="s">
        <v>21</v>
      </c>
      <c r="H95" s="182"/>
      <c r="I95" s="182"/>
      <c r="J95" s="2"/>
      <c r="S95" s="32"/>
    </row>
    <row r="96" spans="3:19" ht="12.75">
      <c r="C96" s="10"/>
      <c r="E96" t="s">
        <v>47</v>
      </c>
      <c r="F96" s="43"/>
      <c r="G96" t="s">
        <v>21</v>
      </c>
      <c r="H96" s="182"/>
      <c r="I96" s="182"/>
      <c r="J96" s="2"/>
      <c r="S96" s="32"/>
    </row>
    <row r="97" spans="3:19" ht="12.75">
      <c r="C97" s="10"/>
      <c r="D97" s="19" t="str">
        <f>Feuil2!R23</f>
        <v>ou </v>
      </c>
      <c r="E97" s="34" t="s">
        <v>48</v>
      </c>
      <c r="F97" s="43"/>
      <c r="G97" t="s">
        <v>39</v>
      </c>
      <c r="H97" s="182"/>
      <c r="I97" s="182"/>
      <c r="J97" s="2"/>
      <c r="P97" s="50"/>
      <c r="Q97" s="50"/>
      <c r="R97" s="50"/>
      <c r="S97" s="32"/>
    </row>
    <row r="98" spans="3:19" ht="12.75">
      <c r="C98" s="10"/>
      <c r="F98" s="26" t="str">
        <f>Feuil2!S23</f>
        <v>SPA calculé</v>
      </c>
      <c r="G98" s="17">
        <f>(($F$93+$F$94)/2)*(($F$95+(4*$F$96))/5)*0.83</f>
        <v>0</v>
      </c>
      <c r="H98" t="s">
        <v>39</v>
      </c>
      <c r="I98" s="11"/>
      <c r="L98" s="281"/>
      <c r="M98" s="281"/>
      <c r="N98" s="281"/>
      <c r="O98" s="281"/>
      <c r="P98" s="65"/>
      <c r="Q98" s="65"/>
      <c r="R98" s="65"/>
      <c r="S98" s="32"/>
    </row>
    <row r="99" spans="3:15" ht="15">
      <c r="C99" s="16" t="str">
        <f>Feuil2!T23</f>
        <v>Spi asymétrique :</v>
      </c>
      <c r="E99" t="s">
        <v>50</v>
      </c>
      <c r="F99" s="43"/>
      <c r="G99" t="s">
        <v>21</v>
      </c>
      <c r="H99" s="182"/>
      <c r="I99" s="182"/>
      <c r="J99" s="5"/>
      <c r="L99" s="70"/>
      <c r="M99" s="70"/>
      <c r="N99" s="70"/>
      <c r="O99" s="70"/>
    </row>
    <row r="100" spans="3:9" ht="15" customHeight="1">
      <c r="C100" s="10"/>
      <c r="E100" t="s">
        <v>51</v>
      </c>
      <c r="F100" s="43"/>
      <c r="G100" t="s">
        <v>21</v>
      </c>
      <c r="H100" s="182"/>
      <c r="I100" s="182"/>
    </row>
    <row r="101" spans="3:10" ht="12.75">
      <c r="C101" s="10"/>
      <c r="E101" s="4" t="s">
        <v>328</v>
      </c>
      <c r="F101" s="43"/>
      <c r="G101" t="s">
        <v>21</v>
      </c>
      <c r="H101" s="182"/>
      <c r="I101" s="182"/>
      <c r="J101" s="41"/>
    </row>
    <row r="102" spans="3:15" ht="12.75">
      <c r="C102" s="10"/>
      <c r="E102" t="s">
        <v>52</v>
      </c>
      <c r="F102" s="43"/>
      <c r="G102" t="s">
        <v>21</v>
      </c>
      <c r="H102" s="182"/>
      <c r="I102" s="182"/>
      <c r="J102" s="85" t="str">
        <f>IF(F102&lt;0.75*F101,Feuil2!G89," ")</f>
        <v> </v>
      </c>
      <c r="K102" s="84"/>
      <c r="L102" s="84"/>
      <c r="M102" s="84"/>
      <c r="N102" s="84"/>
      <c r="O102" s="84"/>
    </row>
    <row r="103" spans="3:9" ht="12.75">
      <c r="C103" s="10"/>
      <c r="D103" s="19" t="str">
        <f>Feuil2!R23</f>
        <v>ou </v>
      </c>
      <c r="E103" s="34" t="s">
        <v>48</v>
      </c>
      <c r="F103" s="43"/>
      <c r="G103" t="s">
        <v>39</v>
      </c>
      <c r="H103" s="182"/>
      <c r="I103" s="182"/>
    </row>
    <row r="104" spans="3:9" ht="12.75">
      <c r="C104" s="12"/>
      <c r="D104" s="13"/>
      <c r="E104" s="13"/>
      <c r="F104" s="26" t="str">
        <f>Feuil2!S23</f>
        <v>SPA calculé</v>
      </c>
      <c r="G104" s="17">
        <f>(($F$99+$F$100)/2)*(($F$101+(4*$F$102))/5)*0.83</f>
        <v>0</v>
      </c>
      <c r="H104" s="13" t="s">
        <v>39</v>
      </c>
      <c r="I104" s="14"/>
    </row>
    <row r="105" ht="12.75">
      <c r="J105" s="2"/>
    </row>
    <row r="106" spans="3:10" ht="12.75">
      <c r="C106" s="15" t="str">
        <f>Feuil2!U23</f>
        <v>Mizaine :</v>
      </c>
      <c r="D106" s="9"/>
      <c r="E106" s="9" t="s">
        <v>53</v>
      </c>
      <c r="F106" s="43"/>
      <c r="G106" s="9" t="s">
        <v>21</v>
      </c>
      <c r="H106" s="182"/>
      <c r="I106" s="182"/>
      <c r="J106" s="2"/>
    </row>
    <row r="107" spans="3:10" ht="12.75">
      <c r="C107" s="10"/>
      <c r="E107" t="s">
        <v>54</v>
      </c>
      <c r="F107" s="43"/>
      <c r="G107" t="s">
        <v>21</v>
      </c>
      <c r="H107" s="182"/>
      <c r="I107" s="182"/>
      <c r="J107" s="2"/>
    </row>
    <row r="108" spans="3:10" ht="12.75">
      <c r="C108" s="10"/>
      <c r="E108" t="s">
        <v>55</v>
      </c>
      <c r="F108" s="43"/>
      <c r="G108" t="s">
        <v>21</v>
      </c>
      <c r="H108" s="182"/>
      <c r="I108" s="182"/>
      <c r="J108" s="2"/>
    </row>
    <row r="109" spans="3:10" ht="12.75">
      <c r="C109" s="12"/>
      <c r="D109" s="13"/>
      <c r="E109" s="13" t="s">
        <v>56</v>
      </c>
      <c r="F109" s="43"/>
      <c r="G109" s="13" t="s">
        <v>21</v>
      </c>
      <c r="H109" s="182"/>
      <c r="I109" s="182"/>
      <c r="J109" s="2"/>
    </row>
    <row r="110" ht="13.5" thickBot="1"/>
    <row r="111" spans="3:9" ht="15.75" thickBot="1">
      <c r="C111" s="229" t="str">
        <f>Feuil2!F37</f>
        <v>CONFIGURATION DE COURSE ET AMENAGEMENTS INTERIEURS</v>
      </c>
      <c r="D111" s="230"/>
      <c r="E111" s="230"/>
      <c r="F111" s="230"/>
      <c r="G111" s="230"/>
      <c r="H111" s="230"/>
      <c r="I111" s="231"/>
    </row>
    <row r="113" spans="3:9" ht="39.75" customHeight="1">
      <c r="C113" s="232"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13" s="232"/>
      <c r="E113" s="232"/>
      <c r="F113" s="232"/>
      <c r="G113" s="232"/>
      <c r="H113" s="232"/>
      <c r="I113" s="232"/>
    </row>
    <row r="114" ht="12.75">
      <c r="S114" s="25"/>
    </row>
    <row r="115" spans="3:6" ht="12.75">
      <c r="C115" s="27" t="str">
        <f>Feuil2!H37</f>
        <v>Table de carré débarquée?</v>
      </c>
      <c r="D115" s="21"/>
      <c r="E115" s="26"/>
      <c r="F115" s="45" t="s">
        <v>60</v>
      </c>
    </row>
    <row r="116" spans="3:19" ht="12.75">
      <c r="C116" s="27" t="str">
        <f>Feuil2!I37</f>
        <v>Cuisine débarquée?</v>
      </c>
      <c r="D116" s="21"/>
      <c r="E116" s="26"/>
      <c r="F116" s="45" t="s">
        <v>60</v>
      </c>
      <c r="S116" s="25"/>
    </row>
    <row r="117" spans="3:9" ht="12.75">
      <c r="C117" s="27" t="str">
        <f>Feuil2!J37</f>
        <v>Portes débarquées?</v>
      </c>
      <c r="D117" s="21"/>
      <c r="E117" s="26"/>
      <c r="F117" s="45" t="s">
        <v>60</v>
      </c>
      <c r="G117" t="str">
        <f>Feuil2!O37</f>
        <v>Si oui, combien?</v>
      </c>
      <c r="I117" s="47"/>
    </row>
    <row r="118" spans="3:19" ht="12.75">
      <c r="C118" s="27" t="str">
        <f>Feuil2!K37</f>
        <v>Planchers débarqués?</v>
      </c>
      <c r="D118" s="21"/>
      <c r="E118" s="26"/>
      <c r="F118" s="45" t="s">
        <v>60</v>
      </c>
      <c r="G118" t="str">
        <f>Feuil2!O37</f>
        <v>Si oui, combien?</v>
      </c>
      <c r="I118" s="47"/>
      <c r="S118" s="25"/>
    </row>
    <row r="119" spans="3:9" ht="12.75">
      <c r="C119" s="27" t="str">
        <f>Feuil2!L37</f>
        <v>Coussins et matelas débarqués?</v>
      </c>
      <c r="D119" s="21"/>
      <c r="E119" s="26"/>
      <c r="F119" s="45" t="s">
        <v>60</v>
      </c>
      <c r="I119" s="2"/>
    </row>
    <row r="120" spans="3:19" ht="12.75">
      <c r="C120" s="27" t="str">
        <f>Feuil2!M37</f>
        <v>Coffres amovibles débarqués?</v>
      </c>
      <c r="D120" s="21"/>
      <c r="E120" s="26"/>
      <c r="F120" s="46" t="s">
        <v>60</v>
      </c>
      <c r="G120" t="str">
        <f>Feuil2!O37</f>
        <v>Si oui, combien?</v>
      </c>
      <c r="I120" s="47"/>
      <c r="S120" s="25"/>
    </row>
    <row r="121" spans="3:9" ht="12.75">
      <c r="C121" s="27" t="str">
        <f>Feuil2!N37</f>
        <v>Autre éléments débarqués?</v>
      </c>
      <c r="D121" s="21"/>
      <c r="E121" s="21"/>
      <c r="F121" s="223"/>
      <c r="G121" s="224"/>
      <c r="H121" s="224"/>
      <c r="I121" s="225"/>
    </row>
    <row r="122" ht="12.75">
      <c r="S122" s="25"/>
    </row>
    <row r="130" ht="12.75" hidden="1"/>
    <row r="131" spans="1:9" s="51" customFormat="1" ht="12.75" hidden="1">
      <c r="A131" s="96"/>
      <c r="B131"/>
      <c r="C131"/>
      <c r="D131"/>
      <c r="E131"/>
      <c r="F131"/>
      <c r="G131"/>
      <c r="H131"/>
      <c r="I131"/>
    </row>
    <row r="132" spans="1:9" s="51" customFormat="1" ht="12.75" hidden="1">
      <c r="A132" s="98"/>
      <c r="B132"/>
      <c r="C132"/>
      <c r="D132"/>
      <c r="E132"/>
      <c r="F132"/>
      <c r="G132"/>
      <c r="H132"/>
      <c r="I132"/>
    </row>
    <row r="133" spans="1:9" s="51" customFormat="1" ht="12.75" hidden="1">
      <c r="A133" s="98"/>
      <c r="B133"/>
      <c r="C133"/>
      <c r="D133"/>
      <c r="E133"/>
      <c r="F133"/>
      <c r="G133"/>
      <c r="H133"/>
      <c r="I133"/>
    </row>
    <row r="134" spans="1:9" s="51" customFormat="1" ht="12.75" hidden="1">
      <c r="A134" s="98"/>
      <c r="B134"/>
      <c r="C134"/>
      <c r="D134"/>
      <c r="E134"/>
      <c r="F134"/>
      <c r="G134"/>
      <c r="H134"/>
      <c r="I134"/>
    </row>
    <row r="135" spans="1:9" s="51" customFormat="1" ht="12.75" hidden="1">
      <c r="A135" s="98"/>
      <c r="B135"/>
      <c r="C135"/>
      <c r="D135"/>
      <c r="E135"/>
      <c r="F135"/>
      <c r="G135"/>
      <c r="H135"/>
      <c r="I135"/>
    </row>
    <row r="136" spans="1:9" s="51" customFormat="1" ht="12.75" hidden="1">
      <c r="A136" s="98"/>
      <c r="B136"/>
      <c r="C136"/>
      <c r="D136"/>
      <c r="E136"/>
      <c r="F136"/>
      <c r="G136"/>
      <c r="H136"/>
      <c r="I136"/>
    </row>
    <row r="137" spans="1:9" s="51" customFormat="1" ht="12.75" hidden="1">
      <c r="A137" s="98"/>
      <c r="B137"/>
      <c r="C137"/>
      <c r="D137"/>
      <c r="E137"/>
      <c r="F137"/>
      <c r="G137"/>
      <c r="H137"/>
      <c r="I137"/>
    </row>
    <row r="138" spans="1:9" s="51" customFormat="1" ht="12.75" hidden="1">
      <c r="A138" s="98"/>
      <c r="B138"/>
      <c r="C138"/>
      <c r="D138"/>
      <c r="E138"/>
      <c r="F138"/>
      <c r="G138"/>
      <c r="H138"/>
      <c r="I138"/>
    </row>
    <row r="139" spans="1:9" s="51" customFormat="1" ht="12.75" hidden="1">
      <c r="A139" s="98"/>
      <c r="B139"/>
      <c r="C139"/>
      <c r="D139"/>
      <c r="E139"/>
      <c r="F139"/>
      <c r="G139"/>
      <c r="H139"/>
      <c r="I139"/>
    </row>
    <row r="140" spans="1:9" s="51" customFormat="1" ht="12.75" hidden="1">
      <c r="A140" s="98"/>
      <c r="B140"/>
      <c r="C140"/>
      <c r="D140"/>
      <c r="E140"/>
      <c r="F140"/>
      <c r="G140"/>
      <c r="H140"/>
      <c r="I140"/>
    </row>
    <row r="141" spans="1:9" s="51" customFormat="1" ht="12.75" hidden="1">
      <c r="A141" s="98"/>
      <c r="B141"/>
      <c r="C141"/>
      <c r="D141"/>
      <c r="E141"/>
      <c r="F141"/>
      <c r="G141"/>
      <c r="H141"/>
      <c r="I141"/>
    </row>
    <row r="142" spans="1:9" s="51" customFormat="1" ht="12.75" hidden="1">
      <c r="A142" s="98"/>
      <c r="C142"/>
      <c r="D142"/>
      <c r="E142"/>
      <c r="F142"/>
      <c r="G142"/>
      <c r="H142"/>
      <c r="I142"/>
    </row>
    <row r="143" spans="1:5" s="51" customFormat="1" ht="12.75" hidden="1">
      <c r="A143" s="98"/>
      <c r="C143" s="51" t="s">
        <v>128</v>
      </c>
      <c r="D143" s="51" t="s">
        <v>129</v>
      </c>
      <c r="E143" s="51">
        <f>IF($F$5="Français",1,IF($F$5="English",2,IF($F$5="Espanol",3,4)))</f>
        <v>1</v>
      </c>
    </row>
    <row r="144" spans="1:4" s="51" customFormat="1" ht="12.75" hidden="1">
      <c r="A144" s="98"/>
      <c r="D144" s="51" t="s">
        <v>130</v>
      </c>
    </row>
    <row r="145" spans="1:4" s="51" customFormat="1" ht="12.75" hidden="1">
      <c r="A145" s="98"/>
      <c r="D145" s="51" t="s">
        <v>171</v>
      </c>
    </row>
    <row r="146" spans="1:4" s="51" customFormat="1" ht="12.75" hidden="1">
      <c r="A146" s="98"/>
      <c r="D146" s="51" t="s">
        <v>400</v>
      </c>
    </row>
    <row r="147" spans="1:7" s="51" customFormat="1" ht="12.75" hidden="1">
      <c r="A147" s="98"/>
      <c r="C147" s="51" t="s">
        <v>240</v>
      </c>
      <c r="G147" s="51">
        <f>IF($F$10=$D$148,1,IF($F$10=$D$149,2,3))</f>
        <v>1</v>
      </c>
    </row>
    <row r="148" spans="1:4" s="51" customFormat="1" ht="12.75" hidden="1">
      <c r="A148" s="98"/>
      <c r="D148" s="51" t="str">
        <f>Feuil2!I2</f>
        <v>Demande de revalidation de certificat IRC 2023</v>
      </c>
    </row>
    <row r="149" spans="1:4" s="51" customFormat="1" ht="12.75" hidden="1">
      <c r="A149" s="98"/>
      <c r="D149" s="51" t="str">
        <f>Feuil2!J2</f>
        <v>Demande de modification de certificat IRC 2023</v>
      </c>
    </row>
    <row r="150" spans="1:4" s="51" customFormat="1" ht="12.75" hidden="1">
      <c r="A150" s="98"/>
      <c r="D150" s="51" t="str">
        <f>Feuil2!K2</f>
        <v>Demande de simulation post-conception</v>
      </c>
    </row>
    <row r="151" s="51" customFormat="1" ht="12.75" hidden="1">
      <c r="A151" s="98"/>
    </row>
    <row r="152" spans="1:3" s="51" customFormat="1" ht="12.75" hidden="1">
      <c r="A152" s="98"/>
      <c r="C152" s="51" t="s">
        <v>57</v>
      </c>
    </row>
    <row r="153" spans="1:4" s="51" customFormat="1" ht="12.75" hidden="1">
      <c r="A153" s="98"/>
      <c r="D153" s="51" t="str">
        <f>Feuil2!F30</f>
        <v>&lt;à préciser&gt;</v>
      </c>
    </row>
    <row r="154" spans="1:4" s="51" customFormat="1" ht="12.75" hidden="1">
      <c r="A154" s="98"/>
      <c r="D154" s="51" t="str">
        <f>Feuil2!G30</f>
        <v>Ni tangon de spinnaker, ni bout-dehors (le spi peut être amuré sur le pont)</v>
      </c>
    </row>
    <row r="155" spans="1:4" s="51" customFormat="1" ht="12.75" hidden="1">
      <c r="A155" s="98"/>
      <c r="D155" s="51" t="str">
        <f>Feuil2!H30</f>
        <v>Bout-dehors seulement</v>
      </c>
    </row>
    <row r="156" spans="1:4" s="51" customFormat="1" ht="12.75" hidden="1">
      <c r="A156" s="98"/>
      <c r="D156" s="51" t="str">
        <f>Feuil2!I30</f>
        <v>Tangon(s) de spinnaker, PAS DE bout -dehors</v>
      </c>
    </row>
    <row r="157" spans="1:4" s="51" customFormat="1" ht="12.75" hidden="1">
      <c r="A157" s="98"/>
      <c r="D157" s="51" t="str">
        <f>Feuil2!J30</f>
        <v>Tangon(s) de spinnaker ET bout-dehors</v>
      </c>
    </row>
    <row r="158" spans="1:4" s="51" customFormat="1" ht="12.75" hidden="1">
      <c r="A158" s="98"/>
      <c r="D158" s="51" t="str">
        <f>Feuil2!K30</f>
        <v>Bout-dehors articulé</v>
      </c>
    </row>
    <row r="159" s="51" customFormat="1" ht="12.75" hidden="1">
      <c r="A159" s="98"/>
    </row>
    <row r="160" s="51" customFormat="1" ht="12.75" hidden="1">
      <c r="A160" s="98"/>
    </row>
    <row r="161" spans="1:3" s="51" customFormat="1" ht="12.75" hidden="1">
      <c r="A161" s="98"/>
      <c r="C161" s="51" t="s">
        <v>61</v>
      </c>
    </row>
    <row r="162" spans="1:4" s="51" customFormat="1" ht="12.75" hidden="1">
      <c r="A162" s="98"/>
      <c r="D162" s="51" t="str">
        <f>Feuil2!F9</f>
        <v>&lt;à préciser&gt;</v>
      </c>
    </row>
    <row r="163" spans="1:4" s="51" customFormat="1" ht="12.75" hidden="1">
      <c r="A163" s="98"/>
      <c r="D163" s="52">
        <v>2022</v>
      </c>
    </row>
    <row r="164" spans="1:4" s="51" customFormat="1" ht="12.75" hidden="1">
      <c r="A164" s="98"/>
      <c r="D164" s="52">
        <v>2021</v>
      </c>
    </row>
    <row r="165" spans="1:4" s="51" customFormat="1" ht="12.75" hidden="1">
      <c r="A165" s="98"/>
      <c r="D165" s="52">
        <v>2020</v>
      </c>
    </row>
    <row r="166" spans="1:4" s="51" customFormat="1" ht="12.75" hidden="1">
      <c r="A166" s="98"/>
      <c r="D166" s="52">
        <v>2019</v>
      </c>
    </row>
    <row r="167" spans="1:4" s="51" customFormat="1" ht="12.75" hidden="1">
      <c r="A167" s="98"/>
      <c r="D167" s="52">
        <v>2016</v>
      </c>
    </row>
    <row r="168" spans="1:4" s="51" customFormat="1" ht="12.75" hidden="1">
      <c r="A168" s="98"/>
      <c r="D168" s="52">
        <v>2016</v>
      </c>
    </row>
    <row r="169" spans="1:4" s="51" customFormat="1" ht="12.75" hidden="1">
      <c r="A169" s="98"/>
      <c r="D169" s="52">
        <v>2015</v>
      </c>
    </row>
    <row r="170" spans="1:4" s="51" customFormat="1" ht="12.75" hidden="1">
      <c r="A170" s="98"/>
      <c r="D170" s="52">
        <v>2014</v>
      </c>
    </row>
    <row r="171" spans="1:4" s="51" customFormat="1" ht="12.75" hidden="1">
      <c r="A171" s="98"/>
      <c r="D171" s="52">
        <v>2013</v>
      </c>
    </row>
    <row r="172" spans="1:4" s="51" customFormat="1" ht="12.75" hidden="1">
      <c r="A172" s="98"/>
      <c r="D172" s="52">
        <v>2012</v>
      </c>
    </row>
    <row r="173" spans="1:4" s="51" customFormat="1" ht="12.75" hidden="1">
      <c r="A173" s="98"/>
      <c r="D173" s="52">
        <v>2011</v>
      </c>
    </row>
    <row r="174" spans="1:4" s="51" customFormat="1" ht="12.75" hidden="1">
      <c r="A174" s="98"/>
      <c r="D174" s="52">
        <v>2010</v>
      </c>
    </row>
    <row r="175" spans="1:4" s="51" customFormat="1" ht="12.75" hidden="1">
      <c r="A175" s="98"/>
      <c r="D175" s="52">
        <v>2009</v>
      </c>
    </row>
    <row r="176" spans="1:4" s="51" customFormat="1" ht="12.75" hidden="1">
      <c r="A176" s="98"/>
      <c r="D176" s="52">
        <v>2008</v>
      </c>
    </row>
    <row r="177" spans="1:4" s="51" customFormat="1" ht="12.75" hidden="1">
      <c r="A177" s="98"/>
      <c r="D177" s="52">
        <v>2007</v>
      </c>
    </row>
    <row r="178" spans="1:4" s="51" customFormat="1" ht="12.75" hidden="1">
      <c r="A178" s="98"/>
      <c r="D178" s="52">
        <v>2006</v>
      </c>
    </row>
    <row r="179" spans="1:4" s="51" customFormat="1" ht="12.75" hidden="1">
      <c r="A179" s="98"/>
      <c r="D179" s="52">
        <v>2005</v>
      </c>
    </row>
    <row r="180" spans="1:4" s="51" customFormat="1" ht="12.75" hidden="1">
      <c r="A180" s="98"/>
      <c r="D180" s="52">
        <v>2004</v>
      </c>
    </row>
    <row r="181" spans="1:4" s="51" customFormat="1" ht="12.75" hidden="1">
      <c r="A181" s="98"/>
      <c r="D181" s="52">
        <v>2003</v>
      </c>
    </row>
    <row r="182" spans="1:4" s="51" customFormat="1" ht="12.75" hidden="1">
      <c r="A182" s="98"/>
      <c r="D182" s="52">
        <v>2002</v>
      </c>
    </row>
    <row r="183" spans="1:3" s="51" customFormat="1" ht="12.75" hidden="1">
      <c r="A183" s="98"/>
      <c r="C183" s="51" t="s">
        <v>63</v>
      </c>
    </row>
    <row r="184" s="51" customFormat="1" ht="12.75" hidden="1">
      <c r="A184" s="98"/>
    </row>
    <row r="185" spans="1:6" s="51" customFormat="1" ht="12.75" hidden="1">
      <c r="A185" s="98"/>
      <c r="D185" s="51" t="str">
        <f>Feuil2!P37</f>
        <v>&lt;à préciser&gt;</v>
      </c>
      <c r="F185" s="51" t="str">
        <f>Feuil2!H74</f>
        <v>&lt;à préciser&gt;</v>
      </c>
    </row>
    <row r="186" spans="1:6" s="51" customFormat="1" ht="12.75" hidden="1">
      <c r="A186" s="98"/>
      <c r="D186" s="51" t="str">
        <f>Feuil2!Q37</f>
        <v>Non</v>
      </c>
      <c r="F186" s="51" t="str">
        <f>Feuil2!I76</f>
        <v>Oui</v>
      </c>
    </row>
    <row r="187" spans="1:6" s="51" customFormat="1" ht="12.75" hidden="1">
      <c r="A187" s="98"/>
      <c r="D187" s="51" t="str">
        <f>Feuil2!R37</f>
        <v>Oui</v>
      </c>
      <c r="F187" s="51" t="str">
        <f>Feuil2!J76</f>
        <v>Non</v>
      </c>
    </row>
    <row r="188" spans="1:3" s="51" customFormat="1" ht="12.75" hidden="1">
      <c r="A188" s="98"/>
      <c r="C188" s="51" t="s">
        <v>82</v>
      </c>
    </row>
    <row r="189" spans="1:4" s="51" customFormat="1" ht="12.75" hidden="1">
      <c r="A189" s="98"/>
      <c r="D189" s="52"/>
    </row>
    <row r="190" spans="1:4" s="51" customFormat="1" ht="12.75" hidden="1">
      <c r="A190" s="98"/>
      <c r="D190" s="52">
        <v>0</v>
      </c>
    </row>
    <row r="191" spans="1:4" s="51" customFormat="1" ht="12.75" hidden="1">
      <c r="A191" s="98"/>
      <c r="D191" s="52">
        <v>1</v>
      </c>
    </row>
    <row r="192" spans="1:4" s="51" customFormat="1" ht="12.75" hidden="1">
      <c r="A192" s="98"/>
      <c r="D192" s="52">
        <v>2</v>
      </c>
    </row>
    <row r="193" spans="1:19" ht="12.75" hidden="1">
      <c r="A193" s="98"/>
      <c r="B193" s="51"/>
      <c r="C193" s="51"/>
      <c r="D193" s="52">
        <v>3</v>
      </c>
      <c r="E193" s="51"/>
      <c r="F193" s="51"/>
      <c r="G193" s="51"/>
      <c r="H193" s="51"/>
      <c r="I193" s="51"/>
      <c r="L193" s="51"/>
      <c r="M193" s="51"/>
      <c r="N193" s="51"/>
      <c r="O193" s="51"/>
      <c r="P193" s="51"/>
      <c r="Q193" s="51"/>
      <c r="R193" s="51"/>
      <c r="S193" s="51"/>
    </row>
    <row r="194" spans="2:19" ht="12.75" hidden="1">
      <c r="B194" s="51"/>
      <c r="C194" s="51"/>
      <c r="D194" s="52">
        <v>4</v>
      </c>
      <c r="E194" s="51"/>
      <c r="F194" s="51"/>
      <c r="G194" s="51"/>
      <c r="H194" s="51"/>
      <c r="I194" s="51"/>
      <c r="L194" s="51"/>
      <c r="M194" s="51"/>
      <c r="N194" s="51"/>
      <c r="O194" s="51"/>
      <c r="P194" s="51"/>
      <c r="Q194" s="51"/>
      <c r="R194" s="51"/>
      <c r="S194" s="51"/>
    </row>
    <row r="195" spans="2:19" ht="12.75" hidden="1">
      <c r="B195" s="51"/>
      <c r="C195" s="51"/>
      <c r="D195" s="52">
        <v>5</v>
      </c>
      <c r="E195" s="51"/>
      <c r="F195" s="51"/>
      <c r="G195" s="51"/>
      <c r="H195" s="51"/>
      <c r="I195" s="51"/>
      <c r="L195" s="51"/>
      <c r="M195" s="51"/>
      <c r="N195" s="51"/>
      <c r="O195" s="51"/>
      <c r="P195" s="51"/>
      <c r="Q195" s="51"/>
      <c r="R195" s="51"/>
      <c r="S195" s="51"/>
    </row>
    <row r="196" spans="2:18" ht="12.75" hidden="1">
      <c r="B196" s="51"/>
      <c r="C196" s="51"/>
      <c r="D196" s="52">
        <v>6</v>
      </c>
      <c r="E196" s="51"/>
      <c r="F196" s="51"/>
      <c r="G196" s="51"/>
      <c r="H196" s="51"/>
      <c r="I196" s="51"/>
      <c r="L196" s="51"/>
      <c r="M196" s="51"/>
      <c r="N196" s="51"/>
      <c r="O196" s="51"/>
      <c r="P196" s="51"/>
      <c r="Q196" s="51"/>
      <c r="R196" s="51"/>
    </row>
    <row r="197" spans="2:18" ht="12.75" hidden="1">
      <c r="B197" s="51"/>
      <c r="C197" s="51"/>
      <c r="D197" s="52">
        <v>7</v>
      </c>
      <c r="E197" s="51"/>
      <c r="F197" s="51"/>
      <c r="G197" s="51"/>
      <c r="H197" s="51"/>
      <c r="I197" s="51"/>
      <c r="L197" s="51"/>
      <c r="M197" s="51"/>
      <c r="N197" s="51"/>
      <c r="O197" s="51"/>
      <c r="P197" s="51"/>
      <c r="Q197" s="51"/>
      <c r="R197" s="51"/>
    </row>
    <row r="198" spans="2:9" ht="12.75" hidden="1">
      <c r="B198" s="51"/>
      <c r="C198" s="51"/>
      <c r="D198" s="52">
        <v>8</v>
      </c>
      <c r="E198" s="51"/>
      <c r="F198" s="51"/>
      <c r="G198" s="51"/>
      <c r="H198" s="51"/>
      <c r="I198" s="51"/>
    </row>
    <row r="199" spans="2:9" ht="12.75" hidden="1">
      <c r="B199" s="51"/>
      <c r="C199" s="51"/>
      <c r="D199" s="52">
        <v>9</v>
      </c>
      <c r="E199" s="51"/>
      <c r="F199" s="51"/>
      <c r="G199" s="51"/>
      <c r="H199" s="51"/>
      <c r="I199" s="51"/>
    </row>
    <row r="200" spans="2:9" ht="12.75" hidden="1">
      <c r="B200" s="51"/>
      <c r="C200" s="51"/>
      <c r="D200" s="52" t="s">
        <v>83</v>
      </c>
      <c r="E200" s="51"/>
      <c r="F200" s="51"/>
      <c r="G200" s="51"/>
      <c r="H200" s="51"/>
      <c r="I200" s="51"/>
    </row>
    <row r="201" spans="2:9" ht="12.75" hidden="1">
      <c r="B201" s="51"/>
      <c r="C201" s="51" t="s">
        <v>159</v>
      </c>
      <c r="D201" s="52"/>
      <c r="E201" s="51"/>
      <c r="F201" s="51"/>
      <c r="G201" s="51"/>
      <c r="H201" s="51"/>
      <c r="I201" s="51"/>
    </row>
    <row r="202" spans="2:9" ht="12.75" hidden="1">
      <c r="B202" s="51"/>
      <c r="C202" s="51"/>
      <c r="D202" s="52"/>
      <c r="E202" s="51"/>
      <c r="F202" s="51"/>
      <c r="G202" s="51"/>
      <c r="H202" s="51"/>
      <c r="I202" s="51"/>
    </row>
    <row r="203" spans="2:9" ht="12.75" hidden="1">
      <c r="B203" s="51"/>
      <c r="C203" s="51"/>
      <c r="D203" s="52" t="str">
        <f>Feuil2!H51</f>
        <v>J'ai lu et j'accepte les conditions ci-dessus</v>
      </c>
      <c r="E203" s="51"/>
      <c r="F203" s="51"/>
      <c r="G203" s="51"/>
      <c r="H203" s="51"/>
      <c r="I203" s="51"/>
    </row>
    <row r="204" spans="3:9" ht="12.75" hidden="1">
      <c r="C204" s="51"/>
      <c r="D204" s="52" t="str">
        <f>Feuil2!I51</f>
        <v>Je n'accepte pas les conditions ci-dessus</v>
      </c>
      <c r="E204" s="51"/>
      <c r="F204" s="51"/>
      <c r="G204" s="51"/>
      <c r="H204" s="51"/>
      <c r="I204" s="51"/>
    </row>
    <row r="205" ht="12.75" hidden="1">
      <c r="E205" s="31"/>
    </row>
    <row r="206" ht="12.75">
      <c r="E206" s="31"/>
    </row>
    <row r="207" ht="12.75">
      <c r="E207" s="31"/>
    </row>
    <row r="209" ht="12.75">
      <c r="E209" s="31"/>
    </row>
    <row r="210" ht="12.75">
      <c r="E210" s="31"/>
    </row>
    <row r="211" ht="12.75">
      <c r="E211" s="31"/>
    </row>
    <row r="349" ht="12.75">
      <c r="C349" t="b">
        <v>0</v>
      </c>
    </row>
  </sheetData>
  <sheetProtection password="DA4F" sheet="1" selectLockedCells="1"/>
  <mergeCells count="118">
    <mergeCell ref="B59:B62"/>
    <mergeCell ref="L23:P23"/>
    <mergeCell ref="M26:N26"/>
    <mergeCell ref="L22:P22"/>
    <mergeCell ref="L98:O98"/>
    <mergeCell ref="H82:I82"/>
    <mergeCell ref="H83:I83"/>
    <mergeCell ref="H84:I84"/>
    <mergeCell ref="H85:I85"/>
    <mergeCell ref="H89:I89"/>
    <mergeCell ref="L82:O82"/>
    <mergeCell ref="Q82:R82"/>
    <mergeCell ref="L54:R60"/>
    <mergeCell ref="L62:R66"/>
    <mergeCell ref="L70:S72"/>
    <mergeCell ref="L73:R79"/>
    <mergeCell ref="L80:O80"/>
    <mergeCell ref="L29:P29"/>
    <mergeCell ref="L27:P27"/>
    <mergeCell ref="L25:P25"/>
    <mergeCell ref="M24:N24"/>
    <mergeCell ref="O24:R24"/>
    <mergeCell ref="O28:R28"/>
    <mergeCell ref="O26:R26"/>
    <mergeCell ref="M28:N28"/>
    <mergeCell ref="K1:L6"/>
    <mergeCell ref="C111:I111"/>
    <mergeCell ref="C113:I113"/>
    <mergeCell ref="L36:N36"/>
    <mergeCell ref="H107:I107"/>
    <mergeCell ref="F10:I11"/>
    <mergeCell ref="C10:E11"/>
    <mergeCell ref="H94:I94"/>
    <mergeCell ref="H91:I91"/>
    <mergeCell ref="L11:R13"/>
    <mergeCell ref="H106:I106"/>
    <mergeCell ref="H100:I100"/>
    <mergeCell ref="H45:I45"/>
    <mergeCell ref="H65:I65"/>
    <mergeCell ref="H93:I93"/>
    <mergeCell ref="H95:I95"/>
    <mergeCell ref="H73:I73"/>
    <mergeCell ref="H72:I72"/>
    <mergeCell ref="H59:I59"/>
    <mergeCell ref="H71:I71"/>
    <mergeCell ref="F121:I121"/>
    <mergeCell ref="H64:I64"/>
    <mergeCell ref="H70:I70"/>
    <mergeCell ref="H56:I56"/>
    <mergeCell ref="H53:I53"/>
    <mergeCell ref="H52:I52"/>
    <mergeCell ref="H67:I67"/>
    <mergeCell ref="H63:I63"/>
    <mergeCell ref="H75:I75"/>
    <mergeCell ref="H55:I55"/>
    <mergeCell ref="H108:I108"/>
    <mergeCell ref="H109:I109"/>
    <mergeCell ref="M32:N32"/>
    <mergeCell ref="O30:R30"/>
    <mergeCell ref="H99:I99"/>
    <mergeCell ref="O32:R32"/>
    <mergeCell ref="H101:I101"/>
    <mergeCell ref="H102:I102"/>
    <mergeCell ref="H103:I103"/>
    <mergeCell ref="H57:I57"/>
    <mergeCell ref="H97:I97"/>
    <mergeCell ref="H96:I96"/>
    <mergeCell ref="H78:I78"/>
    <mergeCell ref="H79:I79"/>
    <mergeCell ref="H80:I80"/>
    <mergeCell ref="H81:I81"/>
    <mergeCell ref="H86:I86"/>
    <mergeCell ref="H58:I58"/>
    <mergeCell ref="M30:N30"/>
    <mergeCell ref="H47:I47"/>
    <mergeCell ref="H69:I69"/>
    <mergeCell ref="H60:I60"/>
    <mergeCell ref="F61:I61"/>
    <mergeCell ref="L31:P31"/>
    <mergeCell ref="H46:I46"/>
    <mergeCell ref="H42:I42"/>
    <mergeCell ref="H41:I41"/>
    <mergeCell ref="L37:R49"/>
    <mergeCell ref="C33:I33"/>
    <mergeCell ref="H35:I35"/>
    <mergeCell ref="H40:I40"/>
    <mergeCell ref="H39:I39"/>
    <mergeCell ref="H38:I38"/>
    <mergeCell ref="H36:I36"/>
    <mergeCell ref="D49:E50"/>
    <mergeCell ref="F49:F50"/>
    <mergeCell ref="H49:I50"/>
    <mergeCell ref="A1:I1"/>
    <mergeCell ref="F20:I20"/>
    <mergeCell ref="F21:I21"/>
    <mergeCell ref="F15:I15"/>
    <mergeCell ref="F16:I16"/>
    <mergeCell ref="C5:E5"/>
    <mergeCell ref="F17:I17"/>
    <mergeCell ref="F18:I18"/>
    <mergeCell ref="F19:I19"/>
    <mergeCell ref="C13:I13"/>
    <mergeCell ref="F27:I27"/>
    <mergeCell ref="C31:I31"/>
    <mergeCell ref="F28:I28"/>
    <mergeCell ref="H37:I37"/>
    <mergeCell ref="H43:I43"/>
    <mergeCell ref="H48:I48"/>
    <mergeCell ref="G26:I26"/>
    <mergeCell ref="J85:R85"/>
    <mergeCell ref="B78:B89"/>
    <mergeCell ref="R17:S17"/>
    <mergeCell ref="V28:AA30"/>
    <mergeCell ref="F22:I22"/>
    <mergeCell ref="F23:I23"/>
    <mergeCell ref="G24:I24"/>
    <mergeCell ref="G25:I25"/>
    <mergeCell ref="G49:G50"/>
  </mergeCells>
  <conditionalFormatting sqref="G104 G98">
    <cfRule type="expression" priority="57" dxfId="7" stopIfTrue="1">
      <formula>$I$30="non"</formula>
    </cfRule>
  </conditionalFormatting>
  <conditionalFormatting sqref="I117:I118 O32:R32 Q31 O30:R30 Q29 O28:R28 Q27 O26:R26 Q25 O24:R24 Q23 F37:F43 H37:I43 L37:L39 I45:I48 F52:F53 H52:I53 F67 H67:I67 F69:F73 H69:I73 H75:I75 F75 G74 H91:I91 F93:F97 G98 H93:I97 H99:I103 G104 F99:F103 F106:F109 H106:I109 F115:F120 F121:I121 I120 F45:F49 H45:H49 F91 I76 H62:I65 H86 F62:F65 F55:F60 H55:I60">
    <cfRule type="expression" priority="56" dxfId="1" stopIfTrue="1">
      <formula>$I$30="no"</formula>
    </cfRule>
  </conditionalFormatting>
  <conditionalFormatting sqref="I117:I118 O32:R32 Q31 O30:R30 Q29 O28:R28 Q27 O26:R26 Q25 O24:R24 Q23 F37:F43 H37:I43 I45:I48 L37:L39 H52:I53 F52:F53 F67 H67:I67 F69:F73 G74 H69:I73 F75 H75:I75 H91:I91 F93:F97 G98 H93:I97 H99:I103 G104 F99:F103 F106:F109 H106:I109 F115:F120 F121:I121 I120 F45:F49 H45:H49 F91 I76 H62:I65 H86 F62:F65 F55:F60 H55:I60">
    <cfRule type="expression" priority="55" dxfId="1" stopIfTrue="1">
      <formula>$I$30="non"</formula>
    </cfRule>
  </conditionalFormatting>
  <conditionalFormatting sqref="A1:J1 K1:L6 A2:A110">
    <cfRule type="expression" priority="50" dxfId="20" stopIfTrue="1">
      <formula>$G$147=3</formula>
    </cfRule>
    <cfRule type="expression" priority="51" dxfId="19" stopIfTrue="1">
      <formula>$G$147=2</formula>
    </cfRule>
    <cfRule type="expression" priority="52" dxfId="18" stopIfTrue="1">
      <formula>$G$147=1</formula>
    </cfRule>
  </conditionalFormatting>
  <conditionalFormatting sqref="R17">
    <cfRule type="expression" priority="41" dxfId="24" stopIfTrue="1">
      <formula>$G$147=1</formula>
    </cfRule>
  </conditionalFormatting>
  <conditionalFormatting sqref="F78:F85">
    <cfRule type="expression" priority="20" dxfId="1" stopIfTrue="1">
      <formula>$I$30="no"</formula>
    </cfRule>
  </conditionalFormatting>
  <conditionalFormatting sqref="F78:F85">
    <cfRule type="expression" priority="19" dxfId="1" stopIfTrue="1">
      <formula>$I$30="non"</formula>
    </cfRule>
  </conditionalFormatting>
  <conditionalFormatting sqref="H78:I85">
    <cfRule type="expression" priority="18" dxfId="1" stopIfTrue="1">
      <formula>$I$30="no"</formula>
    </cfRule>
  </conditionalFormatting>
  <conditionalFormatting sqref="H78:I85">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88">
    <cfRule type="expression" priority="11" dxfId="1" stopIfTrue="1">
      <formula>$I$30="no"</formula>
    </cfRule>
  </conditionalFormatting>
  <conditionalFormatting sqref="G88">
    <cfRule type="expression" priority="10" dxfId="1" stopIfTrue="1">
      <formula>$I$30="non"</formula>
    </cfRule>
  </conditionalFormatting>
  <conditionalFormatting sqref="G88">
    <cfRule type="expression" priority="12" dxfId="7" stopIfTrue="1">
      <formula>$I$30="non"</formula>
    </cfRule>
  </conditionalFormatting>
  <conditionalFormatting sqref="G89">
    <cfRule type="expression" priority="9" dxfId="7" stopIfTrue="1">
      <formula>$I$30="non"</formula>
    </cfRule>
  </conditionalFormatting>
  <conditionalFormatting sqref="G89">
    <cfRule type="expression" priority="8" dxfId="1" stopIfTrue="1">
      <formula>$I$30="no"</formula>
    </cfRule>
  </conditionalFormatting>
  <conditionalFormatting sqref="G89">
    <cfRule type="expression" priority="7" dxfId="1" stopIfTrue="1">
      <formula>$I$30="non"</formula>
    </cfRule>
  </conditionalFormatting>
  <conditionalFormatting sqref="F86">
    <cfRule type="expression" priority="6" dxfId="1" stopIfTrue="1">
      <formula>$I$30="no"</formula>
    </cfRule>
  </conditionalFormatting>
  <conditionalFormatting sqref="F86">
    <cfRule type="expression" priority="5" dxfId="1" stopIfTrue="1">
      <formula>$I$30="non"</formula>
    </cfRule>
  </conditionalFormatting>
  <conditionalFormatting sqref="I87">
    <cfRule type="expression" priority="1" dxfId="1" stopIfTrue="1">
      <formula>$I$30="non"</formula>
    </cfRule>
  </conditionalFormatting>
  <conditionalFormatting sqref="I87">
    <cfRule type="expression" priority="2" dxfId="1" stopIfTrue="1">
      <formula>$I$30="no"</formula>
    </cfRule>
  </conditionalFormatting>
  <conditionalFormatting sqref="C31:I31">
    <cfRule type="expression" priority="322" dxfId="25" stopIfTrue="1">
      <formula>OR(AND($G$147=1,OR($I$30="oui",$I$30="yes",$I$30="si",$I$30="non",$I$30="no")),$G$147=2,$G$147=3)</formula>
    </cfRule>
  </conditionalFormatting>
  <dataValidations count="9">
    <dataValidation type="list" allowBlank="1" showInputMessage="1" showErrorMessage="1" sqref="L152:O152 L82:O82">
      <formula1>$D$202:$D$204</formula1>
    </dataValidation>
    <dataValidation type="list" allowBlank="1" showInputMessage="1" showErrorMessage="1" sqref="Q23 Q25 Q31 Q29 Q27 F115:F120 F62">
      <formula1>$D$184:$D$187</formula1>
    </dataValidation>
    <dataValidation type="list" allowBlank="1" showInputMessage="1" showErrorMessage="1" sqref="F61">
      <formula1>$D$152:$D$159</formula1>
    </dataValidation>
    <dataValidation type="list" allowBlank="1" showInputMessage="1" showErrorMessage="1" sqref="F5">
      <formula1>$D$143:$D$146</formula1>
    </dataValidation>
    <dataValidation type="list" allowBlank="1" showInputMessage="1" showErrorMessage="1" sqref="F10:I11">
      <formula1>$D$148:$D$150</formula1>
    </dataValidation>
    <dataValidation type="list" allowBlank="1" showInputMessage="1" showErrorMessage="1" sqref="J19">
      <formula1>$D$161:$D$171</formula1>
    </dataValidation>
    <dataValidation type="list" allowBlank="1" showInputMessage="1" showErrorMessage="1" sqref="R17">
      <formula1>IF($G$147=1,$D$185:$D$187,IF($G$147=2,$D$185:$D$187,IF($G$147=3,$D$185:$D$187,"")))</formula1>
    </dataValidation>
    <dataValidation type="list" allowBlank="1" showInputMessage="1" showErrorMessage="1" sqref="F19:I19">
      <formula1>$D$162:$D$165</formula1>
    </dataValidation>
    <dataValidation type="list" allowBlank="1" showInputMessage="1" showErrorMessage="1" sqref="J105:J106 I117:I118 J108 I120">
      <formula1>$D$189:$D$200</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0" zoomScaleNormal="70" workbookViewId="0" topLeftCell="A1">
      <selection activeCell="AL11" sqref="AL11"/>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2" width="11.57421875" style="99" hidden="1" customWidth="1"/>
    <col min="33" max="67" width="11.57421875" style="99" customWidth="1"/>
    <col min="68" max="16384" width="11.57421875" style="99" customWidth="1"/>
  </cols>
  <sheetData>
    <row r="1" ht="13.5" thickBot="1"/>
    <row r="2" spans="2:27" ht="12.75" customHeight="1">
      <c r="B2" s="287" t="s">
        <v>133</v>
      </c>
      <c r="C2" s="101">
        <f>Feuil1!$E$143</f>
        <v>1</v>
      </c>
      <c r="D2" s="102" t="s">
        <v>131</v>
      </c>
      <c r="E2" s="103"/>
      <c r="F2" s="102" t="str">
        <f>LOOKUP($C$2,$C$4:$C$7,F4:F7)</f>
        <v>A remplir</v>
      </c>
      <c r="G2" s="102" t="str">
        <f>LOOKUP($C$2,$C$4:$C$7,G4:G7)</f>
        <v>Menu déroulant</v>
      </c>
      <c r="H2" s="102" t="str">
        <f aca="true" t="shared" si="0" ref="H2:AA2">LOOKUP($C$2,$C$4:$C$7,H4:H7)</f>
        <v>Type de demande :</v>
      </c>
      <c r="I2" s="102" t="str">
        <f t="shared" si="0"/>
        <v>Demande de revalidation de certificat IRC 2023</v>
      </c>
      <c r="J2" s="102" t="str">
        <f t="shared" si="0"/>
        <v>Demande de modification de certificat IRC 2023</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row>
    <row r="3" spans="2:5" ht="12.75">
      <c r="B3" s="288"/>
      <c r="E3" s="104"/>
    </row>
    <row r="4" spans="2:27" ht="12.75">
      <c r="B4" s="288"/>
      <c r="C4" s="100">
        <v>1</v>
      </c>
      <c r="D4" s="99" t="s">
        <v>129</v>
      </c>
      <c r="E4" s="104"/>
      <c r="F4" s="99" t="s">
        <v>152</v>
      </c>
      <c r="G4" s="99" t="s">
        <v>153</v>
      </c>
      <c r="H4" s="99" t="s">
        <v>243</v>
      </c>
      <c r="I4" s="105" t="s">
        <v>503</v>
      </c>
      <c r="J4" s="105" t="s">
        <v>507</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row>
    <row r="5" spans="2:27" ht="12.75">
      <c r="B5" s="288"/>
      <c r="C5" s="100">
        <v>2</v>
      </c>
      <c r="D5" s="99" t="s">
        <v>130</v>
      </c>
      <c r="E5" s="104"/>
      <c r="F5" s="99" t="s">
        <v>167</v>
      </c>
      <c r="G5" s="105" t="s">
        <v>168</v>
      </c>
      <c r="H5" s="105" t="s">
        <v>242</v>
      </c>
      <c r="I5" s="105" t="s">
        <v>504</v>
      </c>
      <c r="J5" s="105" t="s">
        <v>508</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row>
    <row r="6" spans="2:27" ht="12.75">
      <c r="B6" s="288"/>
      <c r="C6" s="100">
        <v>3</v>
      </c>
      <c r="D6" s="99" t="s">
        <v>171</v>
      </c>
      <c r="E6" s="104"/>
      <c r="F6" s="99" t="s">
        <v>172</v>
      </c>
      <c r="G6" s="107" t="s">
        <v>173</v>
      </c>
      <c r="H6" s="99" t="s">
        <v>241</v>
      </c>
      <c r="I6" s="108" t="s">
        <v>505</v>
      </c>
      <c r="J6" s="108" t="s">
        <v>509</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row>
    <row r="7" spans="2:27" s="109" customFormat="1" ht="14.25">
      <c r="B7" s="288"/>
      <c r="C7" s="110">
        <v>4</v>
      </c>
      <c r="D7" s="111" t="s">
        <v>400</v>
      </c>
      <c r="E7" s="112"/>
      <c r="F7" s="111" t="s">
        <v>365</v>
      </c>
      <c r="G7" s="113" t="s">
        <v>420</v>
      </c>
      <c r="H7" s="114" t="s">
        <v>421</v>
      </c>
      <c r="I7" s="114" t="s">
        <v>506</v>
      </c>
      <c r="J7" s="114" t="s">
        <v>510</v>
      </c>
      <c r="K7" s="114" t="s">
        <v>422</v>
      </c>
      <c r="L7" s="111" t="s">
        <v>31</v>
      </c>
      <c r="M7" s="111" t="s">
        <v>250</v>
      </c>
      <c r="N7" s="114" t="s">
        <v>423</v>
      </c>
      <c r="O7" s="111" t="s">
        <v>364</v>
      </c>
      <c r="P7" s="109" t="s">
        <v>359</v>
      </c>
      <c r="Q7" s="111" t="s">
        <v>361</v>
      </c>
      <c r="R7" s="109" t="s">
        <v>360</v>
      </c>
      <c r="S7" s="113" t="s">
        <v>424</v>
      </c>
      <c r="T7" s="113" t="s">
        <v>425</v>
      </c>
      <c r="U7" s="115" t="s">
        <v>362</v>
      </c>
      <c r="V7" s="109" t="s">
        <v>363</v>
      </c>
      <c r="W7" s="109" t="s">
        <v>393</v>
      </c>
      <c r="X7" s="109" t="s">
        <v>394</v>
      </c>
      <c r="Y7" s="109" t="s">
        <v>395</v>
      </c>
      <c r="Z7" s="109" t="s">
        <v>396</v>
      </c>
      <c r="AA7" s="109" t="s">
        <v>397</v>
      </c>
    </row>
    <row r="8" spans="2:24" ht="4.5" customHeight="1">
      <c r="B8" s="288"/>
      <c r="C8" s="116"/>
      <c r="D8" s="117"/>
      <c r="E8" s="118"/>
      <c r="F8" s="119"/>
      <c r="G8" s="120"/>
      <c r="H8" s="120"/>
      <c r="I8" s="120"/>
      <c r="J8" s="120"/>
      <c r="K8" s="120"/>
      <c r="L8" s="120"/>
      <c r="M8" s="120"/>
      <c r="N8" s="120"/>
      <c r="O8" s="120"/>
      <c r="P8" s="120"/>
      <c r="Q8" s="120"/>
      <c r="R8" s="120"/>
      <c r="S8" s="120"/>
      <c r="T8" s="120"/>
      <c r="U8" s="120"/>
      <c r="V8" s="120"/>
      <c r="W8" s="120"/>
      <c r="X8" s="120"/>
    </row>
    <row r="9" spans="2:31" ht="12.75">
      <c r="B9" s="288"/>
      <c r="C9" s="100">
        <f>Feuil1!$E$143</f>
        <v>1</v>
      </c>
      <c r="D9" s="102" t="s">
        <v>131</v>
      </c>
      <c r="E9" s="104"/>
      <c r="F9" s="99" t="str">
        <f>LOOKUP($C$9,$C$11:$C$14,F11:F14)</f>
        <v>&lt;à préciser&gt;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 pour toute demande de revalidation</v>
      </c>
    </row>
    <row r="10" spans="2:5" ht="12.75">
      <c r="B10" s="288"/>
      <c r="E10" s="104"/>
    </row>
    <row r="11" spans="2:32" ht="12.75">
      <c r="B11" s="288"/>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502</v>
      </c>
      <c r="AD11" s="105" t="s">
        <v>254</v>
      </c>
      <c r="AE11" s="149" t="s">
        <v>483</v>
      </c>
      <c r="AF11" s="149"/>
    </row>
    <row r="12" spans="2:32" ht="12.75">
      <c r="B12" s="288"/>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487</v>
      </c>
      <c r="AD12" s="105" t="s">
        <v>252</v>
      </c>
      <c r="AE12" s="149" t="s">
        <v>484</v>
      </c>
      <c r="AF12" s="150"/>
    </row>
    <row r="13" spans="2:32" ht="12.75">
      <c r="B13" s="288"/>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485</v>
      </c>
      <c r="AF13" s="150"/>
    </row>
    <row r="14" spans="2:32" s="109" customFormat="1" ht="13.5" thickBot="1">
      <c r="B14" s="289"/>
      <c r="C14" s="110">
        <v>4</v>
      </c>
      <c r="D14" s="111" t="s">
        <v>400</v>
      </c>
      <c r="E14" s="112"/>
      <c r="F14" s="113" t="s">
        <v>426</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427</v>
      </c>
      <c r="AC14" s="113" t="s">
        <v>428</v>
      </c>
      <c r="AD14" s="113" t="s">
        <v>429</v>
      </c>
      <c r="AE14" s="149" t="s">
        <v>486</v>
      </c>
      <c r="AF14" s="150"/>
    </row>
    <row r="15" ht="13.5" thickBot="1"/>
    <row r="16" spans="2:32" ht="12.75">
      <c r="B16" s="287" t="s">
        <v>134</v>
      </c>
      <c r="C16" s="101">
        <f>Feuil1!$E$143</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row>
    <row r="17" spans="2:5" ht="12.75">
      <c r="B17" s="288"/>
      <c r="E17" s="104"/>
    </row>
    <row r="18" spans="2:23" ht="12.75">
      <c r="B18" s="288"/>
      <c r="C18" s="100">
        <v>1</v>
      </c>
      <c r="D18" s="99" t="s">
        <v>129</v>
      </c>
      <c r="E18" s="104"/>
      <c r="F18" s="105" t="s">
        <v>368</v>
      </c>
      <c r="G18" s="99" t="s">
        <v>26</v>
      </c>
      <c r="H18" s="99" t="s">
        <v>27</v>
      </c>
      <c r="I18" s="99" t="s">
        <v>28</v>
      </c>
      <c r="J18" s="99" t="s">
        <v>29</v>
      </c>
      <c r="K18" s="99" t="s">
        <v>11</v>
      </c>
      <c r="N18" s="99" t="s">
        <v>13</v>
      </c>
      <c r="O18" s="99" t="s">
        <v>14</v>
      </c>
      <c r="P18" s="99" t="s">
        <v>20</v>
      </c>
      <c r="Q18" s="99" t="s">
        <v>23</v>
      </c>
      <c r="R18" s="99" t="s">
        <v>24</v>
      </c>
      <c r="S18" s="99" t="s">
        <v>25</v>
      </c>
      <c r="T18" s="105" t="s">
        <v>406</v>
      </c>
      <c r="U18" s="105" t="s">
        <v>409</v>
      </c>
      <c r="V18" s="105" t="s">
        <v>414</v>
      </c>
      <c r="W18" s="105" t="s">
        <v>411</v>
      </c>
    </row>
    <row r="19" spans="2:23" ht="12.75">
      <c r="B19" s="288"/>
      <c r="C19" s="100">
        <v>2</v>
      </c>
      <c r="D19" s="99" t="s">
        <v>130</v>
      </c>
      <c r="E19" s="104"/>
      <c r="F19" s="105" t="s">
        <v>367</v>
      </c>
      <c r="G19" s="99" t="s">
        <v>93</v>
      </c>
      <c r="H19" s="99" t="s">
        <v>94</v>
      </c>
      <c r="I19" s="99" t="s">
        <v>95</v>
      </c>
      <c r="J19" s="105" t="s">
        <v>401</v>
      </c>
      <c r="K19" s="99" t="s">
        <v>96</v>
      </c>
      <c r="N19" s="99" t="s">
        <v>97</v>
      </c>
      <c r="O19" s="99" t="s">
        <v>98</v>
      </c>
      <c r="P19" s="99" t="s">
        <v>99</v>
      </c>
      <c r="Q19" s="99" t="s">
        <v>100</v>
      </c>
      <c r="R19" s="99" t="s">
        <v>101</v>
      </c>
      <c r="S19" s="99" t="s">
        <v>102</v>
      </c>
      <c r="T19" s="105" t="s">
        <v>407</v>
      </c>
      <c r="U19" s="105" t="s">
        <v>106</v>
      </c>
      <c r="V19" s="99" t="s">
        <v>103</v>
      </c>
      <c r="W19" s="99" t="s">
        <v>104</v>
      </c>
    </row>
    <row r="20" spans="2:31" ht="12.75">
      <c r="B20" s="288"/>
      <c r="C20" s="100">
        <v>3</v>
      </c>
      <c r="D20" s="99" t="s">
        <v>171</v>
      </c>
      <c r="E20" s="104"/>
      <c r="F20" s="108" t="s">
        <v>366</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408</v>
      </c>
      <c r="U20" s="107" t="s">
        <v>198</v>
      </c>
      <c r="V20" s="108" t="s">
        <v>413</v>
      </c>
      <c r="W20" s="108" t="s">
        <v>412</v>
      </c>
      <c r="AE20" s="105"/>
    </row>
    <row r="21" spans="2:23" s="109" customFormat="1" ht="15" thickBot="1">
      <c r="B21" s="289"/>
      <c r="C21" s="110">
        <v>4</v>
      </c>
      <c r="D21" s="111" t="s">
        <v>400</v>
      </c>
      <c r="E21" s="112"/>
      <c r="F21" s="113" t="s">
        <v>430</v>
      </c>
      <c r="G21" s="113" t="s">
        <v>369</v>
      </c>
      <c r="H21" s="114" t="s">
        <v>431</v>
      </c>
      <c r="I21" s="114" t="s">
        <v>432</v>
      </c>
      <c r="J21" s="114" t="s">
        <v>433</v>
      </c>
      <c r="K21" s="111" t="s">
        <v>191</v>
      </c>
      <c r="L21" s="111"/>
      <c r="M21" s="111"/>
      <c r="N21" s="122" t="s">
        <v>402</v>
      </c>
      <c r="O21" s="114" t="s">
        <v>435</v>
      </c>
      <c r="P21" s="111" t="s">
        <v>403</v>
      </c>
      <c r="Q21" s="111" t="s">
        <v>404</v>
      </c>
      <c r="R21" s="111" t="s">
        <v>196</v>
      </c>
      <c r="S21" s="111" t="s">
        <v>405</v>
      </c>
      <c r="T21" s="111" t="s">
        <v>434</v>
      </c>
      <c r="U21" s="109" t="s">
        <v>410</v>
      </c>
      <c r="V21" s="111" t="s">
        <v>413</v>
      </c>
      <c r="W21" s="109" t="s">
        <v>412</v>
      </c>
    </row>
    <row r="22" ht="13.5" thickBot="1"/>
    <row r="23" spans="2:26" ht="12.75" customHeight="1">
      <c r="B23" s="287" t="s">
        <v>146</v>
      </c>
      <c r="C23" s="101">
        <f>Feuil1!$E$143</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288"/>
      <c r="E24" s="104"/>
    </row>
    <row r="25" spans="2:26" ht="12.75">
      <c r="B25" s="288"/>
      <c r="C25" s="100">
        <v>1</v>
      </c>
      <c r="D25" s="99" t="s">
        <v>129</v>
      </c>
      <c r="E25" s="104"/>
      <c r="F25" s="105" t="s">
        <v>34</v>
      </c>
      <c r="G25" s="105" t="s">
        <v>135</v>
      </c>
      <c r="H25" s="105" t="s">
        <v>234</v>
      </c>
      <c r="I25" s="105" t="s">
        <v>40</v>
      </c>
      <c r="J25" s="105" t="s">
        <v>329</v>
      </c>
      <c r="K25" s="105" t="s">
        <v>136</v>
      </c>
      <c r="L25" s="105"/>
      <c r="M25" s="105"/>
      <c r="N25" s="105" t="s">
        <v>137</v>
      </c>
      <c r="O25" s="105" t="s">
        <v>343</v>
      </c>
      <c r="P25" s="105" t="s">
        <v>479</v>
      </c>
      <c r="Q25" s="105" t="s">
        <v>138</v>
      </c>
      <c r="R25" s="121" t="s">
        <v>49</v>
      </c>
      <c r="S25" s="105" t="s">
        <v>38</v>
      </c>
      <c r="T25" s="105" t="s">
        <v>139</v>
      </c>
      <c r="U25" s="105" t="s">
        <v>140</v>
      </c>
      <c r="V25" s="105" t="s">
        <v>332</v>
      </c>
      <c r="W25" s="105" t="s">
        <v>335</v>
      </c>
      <c r="X25" s="105" t="s">
        <v>297</v>
      </c>
      <c r="Y25" s="105" t="s">
        <v>298</v>
      </c>
      <c r="Z25" s="99" t="s">
        <v>291</v>
      </c>
    </row>
    <row r="26" spans="2:26" ht="12.75">
      <c r="B26" s="288"/>
      <c r="C26" s="100">
        <v>2</v>
      </c>
      <c r="D26" s="99" t="s">
        <v>130</v>
      </c>
      <c r="E26" s="104"/>
      <c r="F26" s="105" t="s">
        <v>105</v>
      </c>
      <c r="G26" s="99" t="s">
        <v>141</v>
      </c>
      <c r="H26" s="105" t="s">
        <v>235</v>
      </c>
      <c r="I26" s="105" t="s">
        <v>107</v>
      </c>
      <c r="J26" s="105" t="s">
        <v>330</v>
      </c>
      <c r="K26" s="105" t="s">
        <v>142</v>
      </c>
      <c r="L26" s="105"/>
      <c r="M26" s="105"/>
      <c r="N26" s="105" t="s">
        <v>137</v>
      </c>
      <c r="O26" s="105" t="s">
        <v>344</v>
      </c>
      <c r="P26" s="105" t="s">
        <v>480</v>
      </c>
      <c r="Q26" s="105" t="s">
        <v>143</v>
      </c>
      <c r="R26" s="105" t="s">
        <v>108</v>
      </c>
      <c r="S26" s="105" t="s">
        <v>109</v>
      </c>
      <c r="T26" s="99" t="s">
        <v>144</v>
      </c>
      <c r="U26" s="99" t="s">
        <v>145</v>
      </c>
      <c r="V26" s="105" t="s">
        <v>333</v>
      </c>
      <c r="W26" s="105" t="s">
        <v>337</v>
      </c>
      <c r="X26" s="105" t="s">
        <v>339</v>
      </c>
      <c r="Y26" s="105" t="s">
        <v>340</v>
      </c>
      <c r="Z26" s="99" t="s">
        <v>341</v>
      </c>
    </row>
    <row r="27" spans="2:26" ht="12.75">
      <c r="B27" s="288"/>
      <c r="C27" s="100">
        <v>3</v>
      </c>
      <c r="D27" s="99" t="s">
        <v>171</v>
      </c>
      <c r="E27" s="104"/>
      <c r="F27" s="108" t="s">
        <v>383</v>
      </c>
      <c r="G27" s="107" t="s">
        <v>199</v>
      </c>
      <c r="H27" s="107" t="s">
        <v>236</v>
      </c>
      <c r="I27" s="107" t="s">
        <v>200</v>
      </c>
      <c r="J27" s="108" t="s">
        <v>331</v>
      </c>
      <c r="K27" s="107" t="s">
        <v>201</v>
      </c>
      <c r="L27" s="107"/>
      <c r="M27" s="107"/>
      <c r="N27" s="108" t="s">
        <v>137</v>
      </c>
      <c r="O27" s="108" t="s">
        <v>280</v>
      </c>
      <c r="P27" s="108" t="s">
        <v>481</v>
      </c>
      <c r="Q27" s="107" t="s">
        <v>202</v>
      </c>
      <c r="R27" s="107" t="s">
        <v>203</v>
      </c>
      <c r="S27" s="107" t="s">
        <v>204</v>
      </c>
      <c r="T27" s="107" t="s">
        <v>205</v>
      </c>
      <c r="U27" s="107" t="s">
        <v>206</v>
      </c>
      <c r="V27" s="108" t="s">
        <v>334</v>
      </c>
      <c r="W27" s="108" t="s">
        <v>494</v>
      </c>
      <c r="X27" s="108" t="s">
        <v>492</v>
      </c>
      <c r="Y27" s="108" t="s">
        <v>493</v>
      </c>
      <c r="Z27" s="108" t="s">
        <v>491</v>
      </c>
    </row>
    <row r="28" spans="2:26" s="109" customFormat="1" ht="14.25">
      <c r="B28" s="288"/>
      <c r="C28" s="110">
        <v>4</v>
      </c>
      <c r="D28" s="111" t="s">
        <v>400</v>
      </c>
      <c r="E28" s="123"/>
      <c r="F28" s="109" t="s">
        <v>384</v>
      </c>
      <c r="G28" s="109" t="s">
        <v>370</v>
      </c>
      <c r="H28" s="114" t="s">
        <v>436</v>
      </c>
      <c r="I28" s="124" t="s">
        <v>415</v>
      </c>
      <c r="J28" s="113" t="s">
        <v>437</v>
      </c>
      <c r="K28" s="109" t="s">
        <v>371</v>
      </c>
      <c r="N28" s="109" t="s">
        <v>372</v>
      </c>
      <c r="O28" s="109" t="s">
        <v>336</v>
      </c>
      <c r="P28" s="109" t="s">
        <v>482</v>
      </c>
      <c r="Q28" s="125" t="s">
        <v>374</v>
      </c>
      <c r="R28" s="109" t="s">
        <v>373</v>
      </c>
      <c r="S28" s="124" t="s">
        <v>416</v>
      </c>
      <c r="T28" s="126" t="s">
        <v>375</v>
      </c>
      <c r="U28" s="109" t="s">
        <v>378</v>
      </c>
      <c r="V28" s="113" t="s">
        <v>438</v>
      </c>
      <c r="W28" s="109" t="s">
        <v>338</v>
      </c>
      <c r="X28" s="109" t="s">
        <v>376</v>
      </c>
      <c r="Y28" s="109" t="s">
        <v>377</v>
      </c>
      <c r="Z28" s="109" t="s">
        <v>342</v>
      </c>
    </row>
    <row r="29" spans="2:21" ht="5.25" customHeight="1">
      <c r="B29" s="288"/>
      <c r="D29" s="117"/>
      <c r="E29" s="118"/>
      <c r="F29" s="127"/>
      <c r="G29" s="127"/>
      <c r="H29" s="127"/>
      <c r="I29" s="128"/>
      <c r="J29" s="127"/>
      <c r="K29" s="127"/>
      <c r="L29" s="127"/>
      <c r="M29" s="127"/>
      <c r="N29" s="127"/>
      <c r="O29" s="117"/>
      <c r="P29" s="117"/>
      <c r="Q29" s="117"/>
      <c r="R29" s="117"/>
      <c r="S29" s="117"/>
      <c r="T29" s="117"/>
      <c r="U29" s="117"/>
    </row>
    <row r="30" spans="2:14" ht="12.75">
      <c r="B30" s="288"/>
      <c r="C30" s="101">
        <f>Feuil1!$E$143</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288"/>
      <c r="E31" s="104"/>
      <c r="F31" s="105"/>
      <c r="G31" s="105"/>
      <c r="H31" s="105"/>
      <c r="I31" s="105"/>
      <c r="J31" s="105"/>
      <c r="K31" s="105"/>
      <c r="L31" s="105"/>
      <c r="M31" s="105"/>
      <c r="N31" s="105"/>
      <c r="W31" s="105"/>
    </row>
    <row r="32" spans="2:23" ht="12.75">
      <c r="B32" s="288"/>
      <c r="C32" s="100">
        <v>1</v>
      </c>
      <c r="D32" s="99" t="s">
        <v>129</v>
      </c>
      <c r="E32" s="104"/>
      <c r="F32" s="99" t="s">
        <v>60</v>
      </c>
      <c r="G32" s="105" t="s">
        <v>306</v>
      </c>
      <c r="H32" s="99" t="s">
        <v>59</v>
      </c>
      <c r="I32" s="105" t="s">
        <v>310</v>
      </c>
      <c r="J32" s="105" t="s">
        <v>315</v>
      </c>
      <c r="K32" s="99" t="s">
        <v>58</v>
      </c>
      <c r="L32" s="105" t="s">
        <v>305</v>
      </c>
      <c r="M32" s="105" t="s">
        <v>301</v>
      </c>
      <c r="N32" s="105" t="s">
        <v>488</v>
      </c>
      <c r="W32" s="105"/>
    </row>
    <row r="33" spans="2:23" ht="12.75">
      <c r="B33" s="288"/>
      <c r="C33" s="100">
        <v>2</v>
      </c>
      <c r="D33" s="99" t="s">
        <v>130</v>
      </c>
      <c r="E33" s="104"/>
      <c r="F33" s="99" t="s">
        <v>111</v>
      </c>
      <c r="G33" s="105" t="s">
        <v>379</v>
      </c>
      <c r="H33" s="105" t="s">
        <v>308</v>
      </c>
      <c r="I33" s="105" t="s">
        <v>311</v>
      </c>
      <c r="J33" s="105" t="s">
        <v>313</v>
      </c>
      <c r="K33" s="99" t="s">
        <v>110</v>
      </c>
      <c r="L33" s="105" t="s">
        <v>319</v>
      </c>
      <c r="M33" s="105" t="s">
        <v>321</v>
      </c>
      <c r="N33" s="105" t="s">
        <v>489</v>
      </c>
      <c r="W33" s="108"/>
    </row>
    <row r="34" spans="2:23" ht="12.75">
      <c r="B34" s="288"/>
      <c r="C34" s="100">
        <v>3</v>
      </c>
      <c r="D34" s="99" t="s">
        <v>171</v>
      </c>
      <c r="E34" s="104"/>
      <c r="F34" s="107" t="s">
        <v>186</v>
      </c>
      <c r="G34" s="108" t="s">
        <v>307</v>
      </c>
      <c r="H34" s="108" t="s">
        <v>284</v>
      </c>
      <c r="I34" s="108" t="s">
        <v>312</v>
      </c>
      <c r="J34" s="108" t="s">
        <v>314</v>
      </c>
      <c r="K34" s="107" t="s">
        <v>207</v>
      </c>
      <c r="L34" s="108" t="s">
        <v>320</v>
      </c>
      <c r="M34" s="108" t="s">
        <v>322</v>
      </c>
      <c r="N34" s="108" t="s">
        <v>490</v>
      </c>
      <c r="W34" s="109"/>
    </row>
    <row r="35" spans="2:21" s="109" customFormat="1" ht="13.5" thickBot="1">
      <c r="B35" s="289"/>
      <c r="C35" s="110">
        <v>4</v>
      </c>
      <c r="D35" s="111" t="s">
        <v>400</v>
      </c>
      <c r="E35" s="112"/>
      <c r="F35" s="113" t="s">
        <v>426</v>
      </c>
      <c r="G35" s="129" t="s">
        <v>316</v>
      </c>
      <c r="H35" s="111" t="s">
        <v>309</v>
      </c>
      <c r="I35" s="111" t="s">
        <v>380</v>
      </c>
      <c r="J35" s="111" t="s">
        <v>381</v>
      </c>
      <c r="K35" s="111" t="s">
        <v>317</v>
      </c>
      <c r="L35" s="111" t="s">
        <v>382</v>
      </c>
      <c r="M35" s="111" t="s">
        <v>323</v>
      </c>
      <c r="N35" s="111" t="s">
        <v>318</v>
      </c>
      <c r="O35" s="111"/>
      <c r="P35" s="111"/>
      <c r="Q35" s="111"/>
      <c r="R35" s="111"/>
      <c r="S35" s="111"/>
      <c r="T35" s="111"/>
      <c r="U35" s="111"/>
    </row>
    <row r="36" spans="6:14" ht="13.5" thickBot="1">
      <c r="F36" s="111"/>
      <c r="K36" s="105"/>
      <c r="L36" s="105"/>
      <c r="M36" s="105"/>
      <c r="N36" s="105"/>
    </row>
    <row r="37" spans="2:18" ht="12.75">
      <c r="B37" s="287" t="s">
        <v>147</v>
      </c>
      <c r="C37" s="101">
        <f>Feuil1!$E$143</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288"/>
      <c r="E38" s="104"/>
      <c r="I38" s="130"/>
      <c r="J38" s="105"/>
      <c r="K38" s="105"/>
      <c r="L38" s="105"/>
    </row>
    <row r="39" spans="2:18" ht="12.75">
      <c r="B39" s="288"/>
      <c r="C39" s="100">
        <v>1</v>
      </c>
      <c r="D39" s="99" t="s">
        <v>129</v>
      </c>
      <c r="E39" s="104"/>
      <c r="F39" s="99" t="s">
        <v>73</v>
      </c>
      <c r="G39" s="131" t="s">
        <v>387</v>
      </c>
      <c r="H39" s="105" t="s">
        <v>74</v>
      </c>
      <c r="I39" s="105" t="s">
        <v>75</v>
      </c>
      <c r="J39" s="99" t="s">
        <v>76</v>
      </c>
      <c r="K39" s="99" t="s">
        <v>80</v>
      </c>
      <c r="L39" s="99" t="s">
        <v>77</v>
      </c>
      <c r="M39" s="105" t="s">
        <v>78</v>
      </c>
      <c r="N39" s="105" t="s">
        <v>79</v>
      </c>
      <c r="O39" s="105" t="s">
        <v>81</v>
      </c>
      <c r="P39" s="99" t="s">
        <v>60</v>
      </c>
      <c r="Q39" s="99" t="s">
        <v>64</v>
      </c>
      <c r="R39" s="99" t="s">
        <v>65</v>
      </c>
    </row>
    <row r="40" spans="2:18" ht="26.25">
      <c r="B40" s="288"/>
      <c r="C40" s="100">
        <v>2</v>
      </c>
      <c r="D40" s="99" t="s">
        <v>130</v>
      </c>
      <c r="E40" s="104"/>
      <c r="F40" s="105" t="s">
        <v>385</v>
      </c>
      <c r="G40" s="131" t="s">
        <v>355</v>
      </c>
      <c r="H40" s="99" t="s">
        <v>122</v>
      </c>
      <c r="I40" s="105" t="s">
        <v>347</v>
      </c>
      <c r="J40" s="99" t="s">
        <v>123</v>
      </c>
      <c r="K40" s="99" t="s">
        <v>124</v>
      </c>
      <c r="L40" s="99" t="s">
        <v>125</v>
      </c>
      <c r="M40" s="105" t="s">
        <v>417</v>
      </c>
      <c r="N40" s="105" t="s">
        <v>126</v>
      </c>
      <c r="O40" s="105" t="s">
        <v>127</v>
      </c>
      <c r="P40" s="99" t="s">
        <v>111</v>
      </c>
      <c r="Q40" s="99" t="s">
        <v>112</v>
      </c>
      <c r="R40" s="99" t="s">
        <v>113</v>
      </c>
    </row>
    <row r="41" spans="2:18" ht="30" customHeight="1">
      <c r="B41" s="288"/>
      <c r="C41" s="100">
        <v>3</v>
      </c>
      <c r="D41" s="99" t="s">
        <v>171</v>
      </c>
      <c r="E41" s="104"/>
      <c r="F41" s="107" t="s">
        <v>208</v>
      </c>
      <c r="G41" s="131" t="s">
        <v>209</v>
      </c>
      <c r="H41" s="108" t="s">
        <v>386</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289"/>
      <c r="C42" s="110">
        <v>4</v>
      </c>
      <c r="D42" s="111" t="s">
        <v>400</v>
      </c>
      <c r="E42" s="112"/>
      <c r="F42" s="129" t="s">
        <v>439</v>
      </c>
      <c r="G42" s="114" t="s">
        <v>440</v>
      </c>
      <c r="H42" s="114" t="s">
        <v>441</v>
      </c>
      <c r="I42" s="114" t="s">
        <v>448</v>
      </c>
      <c r="J42" s="114" t="s">
        <v>442</v>
      </c>
      <c r="K42" s="114" t="s">
        <v>443</v>
      </c>
      <c r="L42" s="114" t="s">
        <v>444</v>
      </c>
      <c r="M42" s="114" t="s">
        <v>445</v>
      </c>
      <c r="N42" s="114" t="s">
        <v>446</v>
      </c>
      <c r="O42" s="132" t="s">
        <v>447</v>
      </c>
      <c r="P42" s="113" t="s">
        <v>426</v>
      </c>
      <c r="Q42" s="111" t="s">
        <v>112</v>
      </c>
      <c r="R42" s="111" t="s">
        <v>217</v>
      </c>
    </row>
    <row r="43" ht="13.5" thickBot="1">
      <c r="F43" s="105"/>
    </row>
    <row r="44" spans="2:18" ht="12.75">
      <c r="B44" s="287" t="s">
        <v>149</v>
      </c>
      <c r="C44" s="101">
        <f>Feuil1!$E$143</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288"/>
      <c r="E45" s="104"/>
      <c r="F45" s="134"/>
      <c r="K45" s="105"/>
      <c r="L45" s="105"/>
    </row>
    <row r="46" spans="2:18" ht="12.75">
      <c r="B46" s="288"/>
      <c r="C46" s="100">
        <v>1</v>
      </c>
      <c r="D46" s="99" t="s">
        <v>129</v>
      </c>
      <c r="E46" s="104"/>
      <c r="F46" s="134" t="s">
        <v>148</v>
      </c>
      <c r="G46" s="105" t="s">
        <v>390</v>
      </c>
      <c r="H46" s="99" t="s">
        <v>72</v>
      </c>
      <c r="I46" s="99" t="s">
        <v>67</v>
      </c>
      <c r="J46" s="99" t="s">
        <v>68</v>
      </c>
      <c r="K46" s="99" t="s">
        <v>69</v>
      </c>
      <c r="L46" s="99" t="s">
        <v>70</v>
      </c>
      <c r="M46" s="99" t="s">
        <v>71</v>
      </c>
      <c r="N46" s="99" t="s">
        <v>66</v>
      </c>
      <c r="O46" s="99" t="s">
        <v>62</v>
      </c>
      <c r="P46" s="99" t="s">
        <v>60</v>
      </c>
      <c r="Q46" s="99" t="s">
        <v>64</v>
      </c>
      <c r="R46" s="99" t="s">
        <v>65</v>
      </c>
    </row>
    <row r="47" spans="2:18" ht="12.75">
      <c r="B47" s="288"/>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288"/>
      <c r="C48" s="100">
        <v>3</v>
      </c>
      <c r="D48" s="99" t="s">
        <v>171</v>
      </c>
      <c r="E48" s="104"/>
      <c r="F48" s="108" t="s">
        <v>357</v>
      </c>
      <c r="G48" s="108" t="s">
        <v>389</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289"/>
      <c r="C49" s="110">
        <v>4</v>
      </c>
      <c r="D49" s="111" t="s">
        <v>400</v>
      </c>
      <c r="E49" s="112"/>
      <c r="F49" s="136" t="s">
        <v>449</v>
      </c>
      <c r="G49" s="114" t="s">
        <v>450</v>
      </c>
      <c r="H49" s="114" t="s">
        <v>451</v>
      </c>
      <c r="I49" s="114" t="s">
        <v>452</v>
      </c>
      <c r="J49" s="114" t="s">
        <v>453</v>
      </c>
      <c r="K49" s="114" t="s">
        <v>454</v>
      </c>
      <c r="L49" s="114" t="s">
        <v>455</v>
      </c>
      <c r="M49" s="114" t="s">
        <v>456</v>
      </c>
      <c r="N49" s="114" t="s">
        <v>457</v>
      </c>
      <c r="O49" s="132" t="s">
        <v>458</v>
      </c>
      <c r="P49" s="111" t="s">
        <v>388</v>
      </c>
      <c r="Q49" s="111" t="s">
        <v>112</v>
      </c>
      <c r="R49" s="111" t="s">
        <v>217</v>
      </c>
    </row>
    <row r="50" spans="6:14" ht="13.5" thickBot="1">
      <c r="F50" s="105"/>
      <c r="H50" s="105"/>
      <c r="I50" s="105"/>
      <c r="J50" s="105"/>
      <c r="K50" s="105"/>
      <c r="L50" s="105"/>
      <c r="M50" s="105"/>
      <c r="N50" s="105"/>
    </row>
    <row r="51" spans="2:10" ht="12.75">
      <c r="B51" s="287" t="s">
        <v>154</v>
      </c>
      <c r="C51" s="101">
        <f>Feuil1!$E$143</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288"/>
      <c r="E52" s="104"/>
    </row>
    <row r="53" spans="2:10" ht="12.75">
      <c r="B53" s="288"/>
      <c r="C53" s="100">
        <v>1</v>
      </c>
      <c r="D53" s="99" t="s">
        <v>129</v>
      </c>
      <c r="E53" s="104"/>
      <c r="F53" s="105" t="s">
        <v>165</v>
      </c>
      <c r="G53" s="99" t="s">
        <v>164</v>
      </c>
      <c r="H53" s="99" t="s">
        <v>155</v>
      </c>
      <c r="I53" s="99" t="s">
        <v>156</v>
      </c>
      <c r="J53" s="99" t="s">
        <v>157</v>
      </c>
    </row>
    <row r="54" spans="2:10" ht="12.75">
      <c r="B54" s="288"/>
      <c r="C54" s="100">
        <v>2</v>
      </c>
      <c r="D54" s="99" t="s">
        <v>130</v>
      </c>
      <c r="E54" s="104"/>
      <c r="F54" s="105" t="s">
        <v>160</v>
      </c>
      <c r="G54" s="99" t="s">
        <v>163</v>
      </c>
      <c r="H54" s="105" t="s">
        <v>161</v>
      </c>
      <c r="I54" s="105" t="s">
        <v>162</v>
      </c>
      <c r="J54" s="99" t="s">
        <v>158</v>
      </c>
    </row>
    <row r="55" spans="2:10" ht="12.75">
      <c r="B55" s="288"/>
      <c r="C55" s="100">
        <v>3</v>
      </c>
      <c r="D55" s="99" t="s">
        <v>171</v>
      </c>
      <c r="E55" s="104"/>
      <c r="F55" s="107" t="s">
        <v>226</v>
      </c>
      <c r="G55" s="107" t="s">
        <v>227</v>
      </c>
      <c r="H55" s="107" t="s">
        <v>228</v>
      </c>
      <c r="I55" s="107" t="s">
        <v>229</v>
      </c>
      <c r="J55" s="107" t="s">
        <v>230</v>
      </c>
    </row>
    <row r="56" spans="2:10" s="109" customFormat="1" ht="27.75" thickBot="1">
      <c r="B56" s="289"/>
      <c r="C56" s="110">
        <v>4</v>
      </c>
      <c r="D56" s="111" t="s">
        <v>400</v>
      </c>
      <c r="E56" s="112"/>
      <c r="F56" s="137" t="s">
        <v>459</v>
      </c>
      <c r="G56" s="114" t="s">
        <v>460</v>
      </c>
      <c r="H56" s="114" t="s">
        <v>461</v>
      </c>
      <c r="I56" s="132" t="s">
        <v>462</v>
      </c>
      <c r="J56" s="111" t="s">
        <v>398</v>
      </c>
    </row>
    <row r="57" ht="12.75">
      <c r="B57" s="138" t="s">
        <v>288</v>
      </c>
    </row>
    <row r="58" ht="12.75">
      <c r="B58" s="138"/>
    </row>
    <row r="59" spans="3:14" ht="12.75">
      <c r="C59" s="101">
        <f>Feuil1!$E$143</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de l'UNCL ou de ses partenaires. Si vous acceptez de recevoir de telles communications, merci de cocher la case ci-contre.</v>
      </c>
    </row>
    <row r="61" spans="3:14" ht="12.75">
      <c r="C61" s="100">
        <v>1</v>
      </c>
      <c r="D61" s="99" t="s">
        <v>129</v>
      </c>
      <c r="F61" s="105" t="s">
        <v>289</v>
      </c>
      <c r="G61" s="105" t="s">
        <v>285</v>
      </c>
      <c r="H61" s="105" t="s">
        <v>260</v>
      </c>
      <c r="I61" s="139" t="s">
        <v>261</v>
      </c>
      <c r="J61" s="105" t="s">
        <v>263</v>
      </c>
      <c r="K61" s="105" t="s">
        <v>266</v>
      </c>
      <c r="L61" s="105" t="s">
        <v>271</v>
      </c>
      <c r="M61" s="105" t="s">
        <v>274</v>
      </c>
      <c r="N61" s="99" t="s">
        <v>277</v>
      </c>
    </row>
    <row r="62" spans="3:14" ht="12.75">
      <c r="C62" s="100">
        <v>2</v>
      </c>
      <c r="D62" s="99" t="s">
        <v>130</v>
      </c>
      <c r="F62" s="105" t="s">
        <v>289</v>
      </c>
      <c r="G62" s="105" t="s">
        <v>286</v>
      </c>
      <c r="H62" s="105" t="s">
        <v>258</v>
      </c>
      <c r="I62" s="105" t="s">
        <v>262</v>
      </c>
      <c r="J62" s="105" t="s">
        <v>264</v>
      </c>
      <c r="K62" s="105" t="s">
        <v>267</v>
      </c>
      <c r="L62" s="105" t="s">
        <v>273</v>
      </c>
      <c r="M62" s="105" t="s">
        <v>276</v>
      </c>
      <c r="N62" s="99" t="s">
        <v>278</v>
      </c>
    </row>
    <row r="63" spans="3:14" ht="12.75">
      <c r="C63" s="100">
        <v>3</v>
      </c>
      <c r="D63" s="99" t="s">
        <v>171</v>
      </c>
      <c r="F63" s="105" t="s">
        <v>289</v>
      </c>
      <c r="G63" s="105" t="s">
        <v>287</v>
      </c>
      <c r="H63" s="105" t="s">
        <v>259</v>
      </c>
      <c r="I63" s="105" t="s">
        <v>283</v>
      </c>
      <c r="J63" s="105" t="s">
        <v>265</v>
      </c>
      <c r="K63" s="99" t="s">
        <v>281</v>
      </c>
      <c r="L63" s="105" t="s">
        <v>272</v>
      </c>
      <c r="M63" s="105" t="s">
        <v>275</v>
      </c>
      <c r="N63" s="99" t="s">
        <v>279</v>
      </c>
    </row>
    <row r="64" spans="3:18" s="109" customFormat="1" ht="42.75">
      <c r="C64" s="110">
        <v>4</v>
      </c>
      <c r="D64" s="111" t="s">
        <v>400</v>
      </c>
      <c r="E64" s="112"/>
      <c r="F64" s="129" t="s">
        <v>303</v>
      </c>
      <c r="G64" s="114" t="s">
        <v>304</v>
      </c>
      <c r="H64" s="114"/>
      <c r="I64" s="114"/>
      <c r="J64" s="114"/>
      <c r="K64" s="114"/>
      <c r="L64" s="114" t="s">
        <v>475</v>
      </c>
      <c r="M64" s="114" t="s">
        <v>476</v>
      </c>
      <c r="N64" s="114" t="s">
        <v>477</v>
      </c>
      <c r="O64" s="132"/>
      <c r="P64" s="113"/>
      <c r="Q64" s="111"/>
      <c r="R64" s="111"/>
    </row>
    <row r="66" ht="12.75">
      <c r="B66" s="140" t="s">
        <v>302</v>
      </c>
    </row>
    <row r="67" spans="2:6" ht="12.75">
      <c r="B67" s="141"/>
      <c r="C67" s="101">
        <f>Feuil1!$E$143</f>
        <v>1</v>
      </c>
      <c r="D67" s="102" t="s">
        <v>131</v>
      </c>
      <c r="F67" s="99" t="str">
        <f>LOOKUP($C$67,$C$69:$C$72,F69:F72)</f>
        <v>NOUVEAU depuis 2021</v>
      </c>
    </row>
    <row r="68" ht="12.75">
      <c r="B68" s="141"/>
    </row>
    <row r="69" spans="2:6" ht="12.75">
      <c r="B69" s="141"/>
      <c r="C69" s="100">
        <v>1</v>
      </c>
      <c r="D69" s="99" t="s">
        <v>129</v>
      </c>
      <c r="F69" s="105" t="s">
        <v>499</v>
      </c>
    </row>
    <row r="70" spans="2:6" ht="12.75">
      <c r="B70" s="141"/>
      <c r="C70" s="100">
        <v>2</v>
      </c>
      <c r="D70" s="99" t="s">
        <v>130</v>
      </c>
      <c r="F70" s="105" t="s">
        <v>500</v>
      </c>
    </row>
    <row r="71" spans="2:6" ht="12.75">
      <c r="B71" s="141"/>
      <c r="C71" s="100">
        <v>3</v>
      </c>
      <c r="D71" s="99" t="s">
        <v>171</v>
      </c>
      <c r="F71" s="105" t="s">
        <v>501</v>
      </c>
    </row>
    <row r="72" spans="2:6" ht="12.75">
      <c r="B72" s="142"/>
      <c r="C72" s="110">
        <v>4</v>
      </c>
      <c r="D72" s="111" t="s">
        <v>400</v>
      </c>
      <c r="E72" s="109"/>
      <c r="F72" s="109" t="s">
        <v>290</v>
      </c>
    </row>
    <row r="73" ht="13.5" thickBot="1">
      <c r="B73" s="141"/>
    </row>
    <row r="74" spans="2:12" ht="12.75" customHeight="1">
      <c r="B74" s="284" t="s">
        <v>256</v>
      </c>
      <c r="C74" s="101">
        <f>Feuil1!$E$143</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285"/>
      <c r="E75" s="104"/>
    </row>
    <row r="76" spans="2:12" ht="12.75">
      <c r="B76" s="285"/>
      <c r="C76" s="100">
        <v>1</v>
      </c>
      <c r="D76" s="99" t="s">
        <v>129</v>
      </c>
      <c r="E76" s="104"/>
      <c r="F76" s="105" t="s">
        <v>348</v>
      </c>
      <c r="G76" s="105" t="s">
        <v>356</v>
      </c>
      <c r="H76" s="99" t="s">
        <v>60</v>
      </c>
      <c r="I76" s="99" t="s">
        <v>65</v>
      </c>
      <c r="J76" s="99" t="s">
        <v>64</v>
      </c>
      <c r="K76" s="99" t="s">
        <v>257</v>
      </c>
      <c r="L76" s="105" t="s">
        <v>495</v>
      </c>
    </row>
    <row r="77" spans="2:12" ht="12.75">
      <c r="B77" s="285"/>
      <c r="C77" s="100">
        <v>2</v>
      </c>
      <c r="D77" s="99" t="s">
        <v>130</v>
      </c>
      <c r="E77" s="104"/>
      <c r="F77" s="105" t="s">
        <v>349</v>
      </c>
      <c r="G77" s="105" t="s">
        <v>418</v>
      </c>
      <c r="H77" s="99" t="s">
        <v>111</v>
      </c>
      <c r="I77" s="99" t="s">
        <v>113</v>
      </c>
      <c r="J77" s="99" t="s">
        <v>112</v>
      </c>
      <c r="K77" s="105" t="s">
        <v>350</v>
      </c>
      <c r="L77" s="105" t="s">
        <v>496</v>
      </c>
    </row>
    <row r="78" spans="2:12" ht="12.75">
      <c r="B78" s="285"/>
      <c r="C78" s="100">
        <v>3</v>
      </c>
      <c r="D78" s="99" t="s">
        <v>171</v>
      </c>
      <c r="E78" s="104"/>
      <c r="F78" s="143" t="s">
        <v>399</v>
      </c>
      <c r="G78" s="144" t="s">
        <v>419</v>
      </c>
      <c r="H78" s="107" t="s">
        <v>186</v>
      </c>
      <c r="I78" s="107" t="s">
        <v>217</v>
      </c>
      <c r="J78" s="107" t="s">
        <v>112</v>
      </c>
      <c r="K78" s="145" t="s">
        <v>282</v>
      </c>
      <c r="L78" s="105" t="s">
        <v>497</v>
      </c>
    </row>
    <row r="79" spans="2:12" s="109" customFormat="1" ht="15" thickBot="1">
      <c r="B79" s="286"/>
      <c r="C79" s="110">
        <v>4</v>
      </c>
      <c r="D79" s="146" t="s">
        <v>400</v>
      </c>
      <c r="E79" s="111"/>
      <c r="F79" s="113" t="s">
        <v>463</v>
      </c>
      <c r="G79" s="114" t="s">
        <v>464</v>
      </c>
      <c r="H79" s="114" t="s">
        <v>465</v>
      </c>
      <c r="I79" s="109" t="s">
        <v>217</v>
      </c>
      <c r="J79" s="111" t="s">
        <v>112</v>
      </c>
      <c r="K79" s="147" t="s">
        <v>466</v>
      </c>
      <c r="L79" s="147" t="s">
        <v>498</v>
      </c>
    </row>
    <row r="80" ht="12.75">
      <c r="B80" s="141"/>
    </row>
    <row r="81" ht="13.5" thickBot="1">
      <c r="B81" s="141"/>
    </row>
    <row r="82" spans="2:7" ht="12.75">
      <c r="B82" s="284" t="s">
        <v>358</v>
      </c>
      <c r="C82" s="101">
        <f>Feuil1!$E$143</f>
        <v>1</v>
      </c>
      <c r="D82" s="102" t="s">
        <v>131</v>
      </c>
      <c r="F82" s="99" t="str">
        <f>LOOKUP($C$82,$C$84:$C$87,F84:F87)</f>
        <v>FSA calculé</v>
      </c>
      <c r="G82" s="99" t="str">
        <f>LOOKUP($C$82,$C$84:$C$87,G84:G87)</f>
        <v>STLFHmax calculé</v>
      </c>
    </row>
    <row r="83" ht="12.75">
      <c r="B83" s="285"/>
    </row>
    <row r="84" spans="2:7" ht="12.75">
      <c r="B84" s="285"/>
      <c r="C84" s="100">
        <v>1</v>
      </c>
      <c r="D84" s="99" t="s">
        <v>129</v>
      </c>
      <c r="F84" s="105" t="s">
        <v>299</v>
      </c>
      <c r="G84" s="105" t="s">
        <v>300</v>
      </c>
    </row>
    <row r="85" spans="2:7" ht="12.75">
      <c r="B85" s="285"/>
      <c r="C85" s="100">
        <v>2</v>
      </c>
      <c r="D85" s="99" t="s">
        <v>130</v>
      </c>
      <c r="F85" s="105" t="s">
        <v>351</v>
      </c>
      <c r="G85" s="105" t="s">
        <v>353</v>
      </c>
    </row>
    <row r="86" spans="2:7" ht="12.75">
      <c r="B86" s="285"/>
      <c r="C86" s="100">
        <v>3</v>
      </c>
      <c r="D86" s="99" t="s">
        <v>171</v>
      </c>
      <c r="F86" s="108" t="s">
        <v>352</v>
      </c>
      <c r="G86" s="105" t="s">
        <v>354</v>
      </c>
    </row>
    <row r="87" spans="2:7" ht="13.5" thickBot="1">
      <c r="B87" s="286"/>
      <c r="C87" s="110">
        <v>4</v>
      </c>
      <c r="D87" s="111" t="s">
        <v>400</v>
      </c>
      <c r="E87" s="111"/>
      <c r="F87" s="148" t="s">
        <v>391</v>
      </c>
      <c r="G87" s="148" t="s">
        <v>392</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467</v>
      </c>
      <c r="G91" s="105" t="s">
        <v>471</v>
      </c>
    </row>
    <row r="92" spans="2:7" ht="12.75">
      <c r="B92" s="141"/>
      <c r="C92" s="100">
        <v>2</v>
      </c>
      <c r="D92" s="99" t="s">
        <v>130</v>
      </c>
      <c r="F92" s="105" t="s">
        <v>468</v>
      </c>
      <c r="G92" s="105" t="s">
        <v>472</v>
      </c>
    </row>
    <row r="93" spans="2:7" ht="12.75">
      <c r="B93" s="141"/>
      <c r="C93" s="100">
        <v>3</v>
      </c>
      <c r="D93" s="99" t="s">
        <v>171</v>
      </c>
      <c r="F93" s="105" t="s">
        <v>469</v>
      </c>
      <c r="G93" s="105" t="s">
        <v>473</v>
      </c>
    </row>
    <row r="94" spans="2:7" ht="12.75">
      <c r="B94" s="141"/>
      <c r="C94" s="100">
        <v>4</v>
      </c>
      <c r="D94" s="111" t="s">
        <v>400</v>
      </c>
      <c r="F94" s="109" t="s">
        <v>470</v>
      </c>
      <c r="G94" s="109" t="s">
        <v>474</v>
      </c>
    </row>
  </sheetData>
  <sheetProtection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2022-12-13T16:06:08Z</dcterms:modified>
  <cp:category/>
  <cp:version/>
  <cp:contentType/>
  <cp:contentStatus/>
</cp:coreProperties>
</file>