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ycfclub-my.sharepoint.com/personal/c_bercher_ycf-club_fr/Documents/Bureau/"/>
    </mc:Choice>
  </mc:AlternateContent>
  <xr:revisionPtr revIDLastSave="35" documentId="8_{CC26BA72-75FC-47AE-8398-AD0EC2519CD6}" xr6:coauthVersionLast="47" xr6:coauthVersionMax="47" xr10:uidLastSave="{C37F717C-1F64-4D33-9A43-FE77B8FD9E17}"/>
  <bookViews>
    <workbookView xWindow="-108" yWindow="-108" windowWidth="23256" windowHeight="12456" activeTab="5" xr2:uid="{747ED510-28E7-4F8B-8A69-95679CF372AE}"/>
  </bookViews>
  <sheets>
    <sheet name="Situ 30 09 2025 synthétique" sheetId="8" r:id="rId1"/>
    <sheet name="Fonctionnement synthétique" sheetId="7" r:id="rId2"/>
    <sheet name="Pole Course" sheetId="2" r:id="rId3"/>
    <sheet name="Mer" sheetId="3" r:id="rId4"/>
    <sheet name="Terre" sheetId="4" r:id="rId5"/>
    <sheet name="Non récurrent" sheetId="5" r:id="rId6"/>
  </sheet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7" l="1"/>
  <c r="J50" i="4"/>
  <c r="J49" i="4"/>
  <c r="J24" i="4"/>
  <c r="J27" i="5" l="1"/>
  <c r="J11" i="5"/>
  <c r="J26" i="5"/>
  <c r="J21" i="3"/>
  <c r="J37" i="3"/>
  <c r="J31" i="2"/>
  <c r="J17" i="2"/>
  <c r="J32" i="2" s="1"/>
  <c r="E3" i="7"/>
  <c r="J38" i="3" l="1"/>
</calcChain>
</file>

<file path=xl/sharedStrings.xml><?xml version="1.0" encoding="utf-8"?>
<sst xmlns="http://schemas.openxmlformats.org/spreadsheetml/2006/main" count="407" uniqueCount="200">
  <si>
    <t>Nature 2 - New</t>
  </si>
  <si>
    <t>POLE COURSE</t>
  </si>
  <si>
    <t>Nature 1 - New</t>
  </si>
  <si>
    <t>Regroup 1 - New</t>
  </si>
  <si>
    <t>Regroup 2 - New</t>
  </si>
  <si>
    <t>Libellé</t>
  </si>
  <si>
    <t>Compte</t>
  </si>
  <si>
    <t>Somme de Solde 31/12/24</t>
  </si>
  <si>
    <t>Somme de Solde 30/09/25</t>
  </si>
  <si>
    <t>RECETTES</t>
  </si>
  <si>
    <t>CAP Martinique</t>
  </si>
  <si>
    <t>SUBV UNCL - TRANSAT CAP M.</t>
  </si>
  <si>
    <t>UNCL - TRANSAT CAP MARTINIQUE</t>
  </si>
  <si>
    <t>Total CAP Martinique</t>
  </si>
  <si>
    <t>IRC Facturation</t>
  </si>
  <si>
    <t>IRC Export</t>
  </si>
  <si>
    <t>POLE COURSE - IRC OVERSEAS</t>
  </si>
  <si>
    <t>UNCL - IRC Export facturé N+1</t>
  </si>
  <si>
    <t>IRC France</t>
  </si>
  <si>
    <t>POLE COURSE - IRC FRANCE</t>
  </si>
  <si>
    <t>IRC BOARD</t>
  </si>
  <si>
    <t>POLE COURSE - IRC BOARD</t>
  </si>
  <si>
    <t>Total IRC Facturation</t>
  </si>
  <si>
    <t>IRC Plaquette</t>
  </si>
  <si>
    <t>COMMUNICATION - PLAQ. IRC - FR</t>
  </si>
  <si>
    <t>COMMUNICATION - PLAQ. IRC - UE</t>
  </si>
  <si>
    <t>Total IRC Plaquette</t>
  </si>
  <si>
    <t>Regate et course au Large</t>
  </si>
  <si>
    <t>MANIF - JN REGATE &amp; COURSE LAR</t>
  </si>
  <si>
    <t>Total Regate et course au Large</t>
  </si>
  <si>
    <t>Total RECETTES</t>
  </si>
  <si>
    <t>DEPENSES</t>
  </si>
  <si>
    <t>Class C30</t>
  </si>
  <si>
    <t>DAP</t>
  </si>
  <si>
    <t>Dot/immob. incorporelle</t>
  </si>
  <si>
    <t>Total Class C30</t>
  </si>
  <si>
    <t>Frais divers Fonct</t>
  </si>
  <si>
    <t>POLE COURSE - FRAIS FONCT.</t>
  </si>
  <si>
    <t>Frais de Congrès</t>
  </si>
  <si>
    <t>POLE COURSE - CONGRES IRC</t>
  </si>
  <si>
    <t>Frais divers Comm.</t>
  </si>
  <si>
    <t>POLE COURSE - COMMUNICATION</t>
  </si>
  <si>
    <t>Salaires + Charges POLE COURSE</t>
  </si>
  <si>
    <t>RÉMUNÉRATIONS DU PERSONNEL</t>
  </si>
  <si>
    <t>COMMUNICATION - PLAQ. IRC - CR</t>
  </si>
  <si>
    <t>Salon Nautique</t>
  </si>
  <si>
    <t>Location Box</t>
  </si>
  <si>
    <t>LOCATION SHURGARD - STAND</t>
  </si>
  <si>
    <t>Total Salon Nautique</t>
  </si>
  <si>
    <t>Total DEPENSES</t>
  </si>
  <si>
    <t>Total POLE COURSE</t>
  </si>
  <si>
    <t>Somme de Solde 30/06/25</t>
  </si>
  <si>
    <t>MER</t>
  </si>
  <si>
    <t>Fournitures Act. MER</t>
  </si>
  <si>
    <t>Divers</t>
  </si>
  <si>
    <t>AUT FOURNITURES SUIVIES STOCK</t>
  </si>
  <si>
    <t>FOURN. DIV ACTIVITE MER</t>
  </si>
  <si>
    <t>VAR STOCKS FOURN CONSOMMABLES</t>
  </si>
  <si>
    <t>Total Fournitures Act. MER</t>
  </si>
  <si>
    <t>Manifestations Nautiques</t>
  </si>
  <si>
    <t>Coupde de France</t>
  </si>
  <si>
    <t>MANIF - COUPE DE FRANCE</t>
  </si>
  <si>
    <t>Porqueroles</t>
  </si>
  <si>
    <t>MANIF - PORQUEROLLES</t>
  </si>
  <si>
    <t>Total Manifestations Nautiques</t>
  </si>
  <si>
    <t>Rallye</t>
  </si>
  <si>
    <t>Rallye Atlantique</t>
  </si>
  <si>
    <t>MANIF - RALLYE ATLANTIQUE</t>
  </si>
  <si>
    <t>Rallye Stockholm</t>
  </si>
  <si>
    <t>MANIF - RALLYE STOCKHOLM</t>
  </si>
  <si>
    <t>Total Rallye</t>
  </si>
  <si>
    <t>Régates</t>
  </si>
  <si>
    <t>Regate Intercercle</t>
  </si>
  <si>
    <t>MANIF - REGATE INTERCERCLE</t>
  </si>
  <si>
    <t>Total Régates</t>
  </si>
  <si>
    <t>Total MER</t>
  </si>
  <si>
    <t>TERRE</t>
  </si>
  <si>
    <t>Boutique Club</t>
  </si>
  <si>
    <t>Mdes - Achats</t>
  </si>
  <si>
    <t>MARCHANDISES CLUB - ACHATS</t>
  </si>
  <si>
    <t>Mdes - Var. Stock</t>
  </si>
  <si>
    <t>VAR STOCKS PRODUITS A VENDRE</t>
  </si>
  <si>
    <t>Total Boutique Club</t>
  </si>
  <si>
    <t>Licences FFV</t>
  </si>
  <si>
    <t>LICENCES FFV</t>
  </si>
  <si>
    <t>Total Licences FFV</t>
  </si>
  <si>
    <t>Evenements Printemps/Automne</t>
  </si>
  <si>
    <t>Diner/Coupe D'Automne</t>
  </si>
  <si>
    <t>MANIF - COUPE AUTOMNE</t>
  </si>
  <si>
    <t>SOIREE YCF - DINER AUTOMNE</t>
  </si>
  <si>
    <t>Diner/Coupe de Printemps</t>
  </si>
  <si>
    <t>SOIREE YCF - DINER PRINTEMPS</t>
  </si>
  <si>
    <t>Prestation D'Automne</t>
  </si>
  <si>
    <t>ACH S/T ETUDES PREST SERV. TN</t>
  </si>
  <si>
    <t>Total Evenements Printemps/Automne</t>
  </si>
  <si>
    <t>Manifestations diverses</t>
  </si>
  <si>
    <t>Atel. Tech. &amp; Visites</t>
  </si>
  <si>
    <t>MANIF - ATEL. TECH. &amp; VISITE</t>
  </si>
  <si>
    <t>Autres Activités Extérieures</t>
  </si>
  <si>
    <t>MANIF - DIVERSES TERMINEES</t>
  </si>
  <si>
    <t>MANIF-DIVERSES</t>
  </si>
  <si>
    <t>Total Manifestations diverses</t>
  </si>
  <si>
    <t>Soirées YCF</t>
  </si>
  <si>
    <t>Conf. / Nav./ AfterW.</t>
  </si>
  <si>
    <t>SOIREE YCF - CONF/NAV/AFTER</t>
  </si>
  <si>
    <t>Diner de rentrée</t>
  </si>
  <si>
    <t>SOIREE YCF - DINER DE RENTREE</t>
  </si>
  <si>
    <t>Diners Cocktails Offerts</t>
  </si>
  <si>
    <t>FRAIS RECEPT - DIVERS/INVIT</t>
  </si>
  <si>
    <t>SOUS-TRAITANCE GENERALE</t>
  </si>
  <si>
    <t>Total Soirées YCF</t>
  </si>
  <si>
    <t>Restaurant Club</t>
  </si>
  <si>
    <t>Cocktails Mensuels</t>
  </si>
  <si>
    <t>SOIREE YCF - COCKTAILS MENS.</t>
  </si>
  <si>
    <t>Total Restaurant Club</t>
  </si>
  <si>
    <t>Ventes TTC</t>
  </si>
  <si>
    <t>MARCHANDISES CLUB - VENTES TTC</t>
  </si>
  <si>
    <t>Ventes HT</t>
  </si>
  <si>
    <t>MARCHANDISES CLUB - VENTES HT</t>
  </si>
  <si>
    <t>SOIREE YCF - PRESTA AUTOMNE</t>
  </si>
  <si>
    <t>SOIREE YCF - RORC</t>
  </si>
  <si>
    <t>MANIF. DIVERSES EN COURS</t>
  </si>
  <si>
    <t>Redevance SAM HT</t>
  </si>
  <si>
    <t>REDEVANCE RESTAURATION - HT</t>
  </si>
  <si>
    <t>Redevance SAM TTC</t>
  </si>
  <si>
    <t>REDEVANCE RESTAURATION - TTC</t>
  </si>
  <si>
    <t>Mise à disposition des salons</t>
  </si>
  <si>
    <t>LOCATIONS SALLES - TTC</t>
  </si>
  <si>
    <t>LOCATIONS SALLES - HT</t>
  </si>
  <si>
    <t>Total Mise à disposition des salons</t>
  </si>
  <si>
    <t>Total TERRE</t>
  </si>
  <si>
    <t>ACTIVITÉS NON RÉCURRENTES</t>
  </si>
  <si>
    <t>Dons - Mécénat - Futuro</t>
  </si>
  <si>
    <t>Mécénat - JO</t>
  </si>
  <si>
    <t>AIDES FINANCIERES OCTROYEES</t>
  </si>
  <si>
    <t>Total Dons - Mécénat - Futuro</t>
  </si>
  <si>
    <t>Produits Financiers</t>
  </si>
  <si>
    <t>IS -  Personnes non Luc.</t>
  </si>
  <si>
    <t>IS -  PERSONNES NN LUCRATIVES</t>
  </si>
  <si>
    <t>Total Produits Financiers</t>
  </si>
  <si>
    <t>Prix du CONSEIL</t>
  </si>
  <si>
    <t>COUPES CHALLENGES PRIX DU CONS</t>
  </si>
  <si>
    <t>Total Prix du CONSEIL</t>
  </si>
  <si>
    <t>Provisions</t>
  </si>
  <si>
    <t>Créances Clients</t>
  </si>
  <si>
    <t>CREANCES DE L'EXERCICE</t>
  </si>
  <si>
    <t>IFC</t>
  </si>
  <si>
    <t>DOT PROVISIONS D'EXPLOITATION</t>
  </si>
  <si>
    <t>Total Provisions</t>
  </si>
  <si>
    <t>Dons</t>
  </si>
  <si>
    <t>DONS</t>
  </si>
  <si>
    <t>Mécénat - Futuro</t>
  </si>
  <si>
    <t>MECENATS</t>
  </si>
  <si>
    <t>Intérêts CAT</t>
  </si>
  <si>
    <t>PRODUITS FINANCIERS</t>
  </si>
  <si>
    <t>Intérêts Livrets</t>
  </si>
  <si>
    <t>INTERETS SUR LIVRET</t>
  </si>
  <si>
    <t>DONS PRIX DU CONSEIL</t>
  </si>
  <si>
    <t>Produits Divers &amp; Transf de charges</t>
  </si>
  <si>
    <t>PROD DIV DE GESTION COURANTE</t>
  </si>
  <si>
    <t>TRANSFERTS DE CHARGES D'EXPLOI</t>
  </si>
  <si>
    <t>Total Produits Divers &amp; Transf de charges</t>
  </si>
  <si>
    <t>CREANCES</t>
  </si>
  <si>
    <t>REPRISES SUR PROVISIONS D'EXPL</t>
  </si>
  <si>
    <t>Total ACTIVITÉS NON RÉCURRENTES</t>
  </si>
  <si>
    <t>FRAIS DE FONCTIONNEMENT</t>
  </si>
  <si>
    <t>Salaires + Charges GENERAL</t>
  </si>
  <si>
    <t>Loyers + Charges</t>
  </si>
  <si>
    <t>Honoraires + Assurances + cotisations</t>
  </si>
  <si>
    <t>Fournitures, entretien, équipement</t>
  </si>
  <si>
    <t>Communication + Publicité + Bulletin</t>
  </si>
  <si>
    <t>Eau, Energie</t>
  </si>
  <si>
    <t>IT, Internet, site Web</t>
  </si>
  <si>
    <t>Missions, déplacements, divers</t>
  </si>
  <si>
    <t>Patrimoine</t>
  </si>
  <si>
    <t>Services Bancaires</t>
  </si>
  <si>
    <t>P.Physique</t>
  </si>
  <si>
    <t>P.Morales</t>
  </si>
  <si>
    <t>Droits d'entrée</t>
  </si>
  <si>
    <t>Clubs Alliés</t>
  </si>
  <si>
    <t>Étiquettes de lignes</t>
  </si>
  <si>
    <t xml:space="preserve"> Solde 31/12/24</t>
  </si>
  <si>
    <t>Solde 30/06/25</t>
  </si>
  <si>
    <t>Solde 30/09/25</t>
  </si>
  <si>
    <t>Budget 2026</t>
  </si>
  <si>
    <t>Revenus pub BO 376</t>
  </si>
  <si>
    <t>Coti clubs alliés CNP=3245</t>
  </si>
  <si>
    <t>Manifestation 1</t>
  </si>
  <si>
    <t>Rallye x</t>
  </si>
  <si>
    <t>Rallye y</t>
  </si>
  <si>
    <t>Rallye z</t>
  </si>
  <si>
    <t>Regate x</t>
  </si>
  <si>
    <t>Regate y</t>
  </si>
  <si>
    <t>Regate z</t>
  </si>
  <si>
    <t>Atterrissage 31/12/25 V1</t>
  </si>
  <si>
    <t>Solde 31/12/24</t>
  </si>
  <si>
    <t xml:space="preserve"> Solde 30/06/25</t>
  </si>
  <si>
    <t>Atterrissage 31/12/25 V2</t>
  </si>
  <si>
    <t>YCF - Situation - 30/09/2025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</si>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</sst>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1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b/>
      <sz val="11"/>
      <color theme="4" tint="-0.249977111117893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C0E6F5"/>
        <bgColor rgb="FFC0E6F5"/>
      </patternFill>
    </fill>
    <fill>
      <patternFill patternType="solid">
        <fgColor rgb="FFFF0000"/>
        <bgColor rgb="FF000000"/>
      </patternFill>
    </fill>
    <fill>
      <patternFill patternType="solid">
        <fgColor rgb="FFF8B1AC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8B1A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7999816888943144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0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/>
      </right>
      <top style="thin">
        <color theme="4" tint="0.59999389629810485"/>
      </top>
      <bottom style="thin">
        <color theme="4" tint="0.59999389629810485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/>
      <right/>
      <top/>
      <bottom style="thin">
        <color rgb="FF44B3E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medium">
        <color theme="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6">
    <xf numFmtId="0" fontId="0" fillId="0" borderId="0" xfId="0"/>
    <xf numFmtId="0" fontId="2" fillId="3" borderId="5" xfId="0" applyFont="1" applyFill="1" applyBorder="1"/>
    <xf numFmtId="3" fontId="2" fillId="0" borderId="5" xfId="0" applyNumberFormat="1" applyFont="1" applyBorder="1" applyAlignment="1">
      <alignment horizontal="center"/>
    </xf>
    <xf numFmtId="0" fontId="3" fillId="0" borderId="5" xfId="0" applyFont="1" applyBorder="1"/>
    <xf numFmtId="0" fontId="2" fillId="0" borderId="5" xfId="0" applyFont="1" applyBorder="1"/>
    <xf numFmtId="0" fontId="3" fillId="0" borderId="6" xfId="0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4" fillId="4" borderId="1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3" fontId="4" fillId="4" borderId="4" xfId="0" applyNumberFormat="1" applyFont="1" applyFill="1" applyBorder="1"/>
    <xf numFmtId="3" fontId="4" fillId="4" borderId="3" xfId="0" applyNumberFormat="1" applyFont="1" applyFill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3" fontId="2" fillId="2" borderId="4" xfId="0" applyNumberFormat="1" applyFont="1" applyFill="1" applyBorder="1"/>
    <xf numFmtId="3" fontId="2" fillId="2" borderId="3" xfId="0" applyNumberFormat="1" applyFont="1" applyFill="1" applyBorder="1"/>
    <xf numFmtId="3" fontId="3" fillId="0" borderId="4" xfId="0" applyNumberFormat="1" applyFont="1" applyBorder="1"/>
    <xf numFmtId="3" fontId="3" fillId="0" borderId="3" xfId="0" applyNumberFormat="1" applyFont="1" applyBorder="1"/>
    <xf numFmtId="0" fontId="2" fillId="3" borderId="11" xfId="0" applyFont="1" applyFill="1" applyBorder="1"/>
    <xf numFmtId="0" fontId="2" fillId="5" borderId="12" xfId="0" applyFont="1" applyFill="1" applyBorder="1"/>
    <xf numFmtId="0" fontId="2" fillId="5" borderId="13" xfId="0" applyFont="1" applyFill="1" applyBorder="1"/>
    <xf numFmtId="3" fontId="2" fillId="5" borderId="4" xfId="0" applyNumberFormat="1" applyFont="1" applyFill="1" applyBorder="1"/>
    <xf numFmtId="3" fontId="2" fillId="5" borderId="3" xfId="0" applyNumberFormat="1" applyFont="1" applyFill="1" applyBorder="1"/>
    <xf numFmtId="0" fontId="1" fillId="3" borderId="5" xfId="0" applyFont="1" applyFill="1" applyBorder="1"/>
    <xf numFmtId="0" fontId="1" fillId="3" borderId="11" xfId="0" applyFont="1" applyFill="1" applyBorder="1"/>
    <xf numFmtId="3" fontId="1" fillId="5" borderId="4" xfId="0" applyNumberFormat="1" applyFont="1" applyFill="1" applyBorder="1"/>
    <xf numFmtId="3" fontId="1" fillId="5" borderId="3" xfId="0" applyNumberFormat="1" applyFont="1" applyFill="1" applyBorder="1"/>
    <xf numFmtId="0" fontId="7" fillId="6" borderId="0" xfId="0" applyFont="1" applyFill="1"/>
    <xf numFmtId="0" fontId="7" fillId="6" borderId="17" xfId="0" applyFont="1" applyFill="1" applyBorder="1" applyAlignment="1">
      <alignment horizontal="center"/>
    </xf>
    <xf numFmtId="0" fontId="7" fillId="7" borderId="0" xfId="0" applyFont="1" applyFill="1" applyAlignment="1">
      <alignment horizontal="left"/>
    </xf>
    <xf numFmtId="3" fontId="7" fillId="7" borderId="0" xfId="0" applyNumberFormat="1" applyFont="1" applyFill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8" fillId="8" borderId="18" xfId="0" applyFont="1" applyFill="1" applyBorder="1" applyAlignment="1">
      <alignment horizontal="left" indent="2"/>
    </xf>
    <xf numFmtId="3" fontId="8" fillId="8" borderId="19" xfId="0" applyNumberFormat="1" applyFont="1" applyFill="1" applyBorder="1"/>
    <xf numFmtId="3" fontId="8" fillId="8" borderId="20" xfId="0" applyNumberFormat="1" applyFont="1" applyFill="1" applyBorder="1"/>
    <xf numFmtId="0" fontId="8" fillId="8" borderId="19" xfId="0" applyFont="1" applyFill="1" applyBorder="1" applyAlignment="1">
      <alignment horizontal="left" indent="2"/>
    </xf>
    <xf numFmtId="0" fontId="8" fillId="8" borderId="20" xfId="0" applyFont="1" applyFill="1" applyBorder="1"/>
    <xf numFmtId="0" fontId="8" fillId="8" borderId="0" xfId="0" applyFont="1" applyFill="1" applyAlignment="1">
      <alignment horizontal="left" indent="2"/>
    </xf>
    <xf numFmtId="0" fontId="8" fillId="8" borderId="20" xfId="0" applyFont="1" applyFill="1" applyBorder="1" applyAlignment="1">
      <alignment horizontal="right"/>
    </xf>
    <xf numFmtId="164" fontId="3" fillId="0" borderId="8" xfId="0" applyNumberFormat="1" applyFont="1" applyBorder="1"/>
    <xf numFmtId="164" fontId="4" fillId="4" borderId="3" xfId="0" applyNumberFormat="1" applyFont="1" applyFill="1" applyBorder="1"/>
    <xf numFmtId="0" fontId="3" fillId="0" borderId="0" xfId="0" applyFont="1"/>
    <xf numFmtId="0" fontId="2" fillId="0" borderId="0" xfId="0" applyFont="1"/>
    <xf numFmtId="3" fontId="3" fillId="0" borderId="19" xfId="0" applyNumberFormat="1" applyFont="1" applyBorder="1"/>
    <xf numFmtId="3" fontId="3" fillId="0" borderId="20" xfId="0" applyNumberFormat="1" applyFont="1" applyBorder="1"/>
    <xf numFmtId="3" fontId="9" fillId="0" borderId="5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3" fontId="2" fillId="0" borderId="21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0" fontId="0" fillId="9" borderId="4" xfId="0" applyFill="1" applyBorder="1" applyAlignment="1">
      <alignment horizontal="left"/>
    </xf>
    <xf numFmtId="3" fontId="0" fillId="9" borderId="4" xfId="0" applyNumberFormat="1" applyFill="1" applyBorder="1"/>
    <xf numFmtId="3" fontId="0" fillId="9" borderId="3" xfId="0" applyNumberFormat="1" applyFill="1" applyBorder="1"/>
    <xf numFmtId="3" fontId="0" fillId="0" borderId="4" xfId="0" applyNumberFormat="1" applyBorder="1" applyAlignment="1">
      <alignment horizontal="center" indent="1"/>
    </xf>
    <xf numFmtId="3" fontId="0" fillId="0" borderId="4" xfId="0" applyNumberFormat="1" applyBorder="1"/>
    <xf numFmtId="3" fontId="0" fillId="0" borderId="25" xfId="0" applyNumberFormat="1" applyBorder="1"/>
    <xf numFmtId="0" fontId="0" fillId="10" borderId="18" xfId="0" applyFill="1" applyBorder="1" applyAlignment="1">
      <alignment horizontal="left" indent="2"/>
    </xf>
    <xf numFmtId="3" fontId="0" fillId="10" borderId="19" xfId="0" applyNumberFormat="1" applyFill="1" applyBorder="1"/>
    <xf numFmtId="3" fontId="0" fillId="10" borderId="20" xfId="0" applyNumberFormat="1" applyFill="1" applyBorder="1"/>
    <xf numFmtId="3" fontId="0" fillId="0" borderId="3" xfId="0" applyNumberFormat="1" applyBorder="1"/>
    <xf numFmtId="0" fontId="0" fillId="10" borderId="19" xfId="0" applyFill="1" applyBorder="1" applyAlignment="1">
      <alignment horizontal="left" indent="2"/>
    </xf>
    <xf numFmtId="0" fontId="0" fillId="10" borderId="0" xfId="0" applyFill="1" applyAlignment="1">
      <alignment horizontal="left" indent="2"/>
    </xf>
    <xf numFmtId="0" fontId="0" fillId="11" borderId="4" xfId="0" applyFill="1" applyBorder="1" applyAlignment="1">
      <alignment horizontal="left"/>
    </xf>
    <xf numFmtId="3" fontId="0" fillId="11" borderId="4" xfId="0" applyNumberFormat="1" applyFill="1" applyBorder="1"/>
    <xf numFmtId="3" fontId="0" fillId="11" borderId="3" xfId="0" applyNumberFormat="1" applyFill="1" applyBorder="1"/>
    <xf numFmtId="0" fontId="0" fillId="4" borderId="18" xfId="0" applyFill="1" applyBorder="1" applyAlignment="1">
      <alignment horizontal="left" indent="2"/>
    </xf>
    <xf numFmtId="3" fontId="0" fillId="4" borderId="19" xfId="0" applyNumberFormat="1" applyFill="1" applyBorder="1"/>
    <xf numFmtId="3" fontId="0" fillId="4" borderId="20" xfId="0" applyNumberFormat="1" applyFill="1" applyBorder="1"/>
    <xf numFmtId="0" fontId="0" fillId="4" borderId="19" xfId="0" applyFill="1" applyBorder="1" applyAlignment="1">
      <alignment horizontal="left" indent="2"/>
    </xf>
    <xf numFmtId="0" fontId="0" fillId="0" borderId="4" xfId="0" applyBorder="1" applyAlignment="1">
      <alignment horizontal="left"/>
    </xf>
    <xf numFmtId="0" fontId="0" fillId="0" borderId="18" xfId="0" applyBorder="1" applyAlignment="1">
      <alignment horizontal="left" indent="2"/>
    </xf>
    <xf numFmtId="3" fontId="0" fillId="0" borderId="19" xfId="0" applyNumberFormat="1" applyBorder="1"/>
    <xf numFmtId="3" fontId="0" fillId="0" borderId="20" xfId="0" applyNumberFormat="1" applyBorder="1"/>
    <xf numFmtId="0" fontId="0" fillId="0" borderId="19" xfId="0" applyBorder="1" applyAlignment="1">
      <alignment horizontal="left" indent="2"/>
    </xf>
    <xf numFmtId="0" fontId="6" fillId="12" borderId="4" xfId="0" applyFont="1" applyFill="1" applyBorder="1" applyAlignment="1">
      <alignment horizontal="left"/>
    </xf>
    <xf numFmtId="3" fontId="6" fillId="12" borderId="4" xfId="0" applyNumberFormat="1" applyFont="1" applyFill="1" applyBorder="1"/>
    <xf numFmtId="3" fontId="6" fillId="12" borderId="3" xfId="0" applyNumberFormat="1" applyFont="1" applyFill="1" applyBorder="1"/>
    <xf numFmtId="0" fontId="0" fillId="13" borderId="18" xfId="0" applyFill="1" applyBorder="1" applyAlignment="1">
      <alignment horizontal="left" indent="2"/>
    </xf>
    <xf numFmtId="3" fontId="0" fillId="13" borderId="19" xfId="0" applyNumberFormat="1" applyFill="1" applyBorder="1"/>
    <xf numFmtId="3" fontId="0" fillId="13" borderId="20" xfId="0" applyNumberFormat="1" applyFill="1" applyBorder="1"/>
    <xf numFmtId="0" fontId="0" fillId="13" borderId="19" xfId="0" applyFill="1" applyBorder="1" applyAlignment="1">
      <alignment horizontal="left" indent="2"/>
    </xf>
    <xf numFmtId="0" fontId="0" fillId="14" borderId="4" xfId="0" applyFill="1" applyBorder="1" applyAlignment="1">
      <alignment horizontal="left"/>
    </xf>
    <xf numFmtId="3" fontId="0" fillId="14" borderId="4" xfId="0" applyNumberFormat="1" applyFill="1" applyBorder="1"/>
    <xf numFmtId="3" fontId="0" fillId="14" borderId="3" xfId="0" applyNumberFormat="1" applyFill="1" applyBorder="1"/>
    <xf numFmtId="0" fontId="0" fillId="2" borderId="18" xfId="0" applyFill="1" applyBorder="1" applyAlignment="1">
      <alignment horizontal="left" indent="2"/>
    </xf>
    <xf numFmtId="3" fontId="0" fillId="2" borderId="19" xfId="0" applyNumberFormat="1" applyFill="1" applyBorder="1"/>
    <xf numFmtId="3" fontId="0" fillId="2" borderId="20" xfId="0" applyNumberFormat="1" applyFill="1" applyBorder="1"/>
    <xf numFmtId="0" fontId="0" fillId="2" borderId="26" xfId="0" applyFill="1" applyBorder="1" applyAlignment="1">
      <alignment horizontal="left" indent="2"/>
    </xf>
    <xf numFmtId="0" fontId="0" fillId="2" borderId="19" xfId="0" applyFill="1" applyBorder="1" applyAlignment="1">
      <alignment horizontal="left" indent="2"/>
    </xf>
    <xf numFmtId="0" fontId="0" fillId="2" borderId="27" xfId="0" applyFill="1" applyBorder="1" applyAlignment="1">
      <alignment horizontal="left" indent="2"/>
    </xf>
    <xf numFmtId="3" fontId="0" fillId="0" borderId="4" xfId="0" applyNumberFormat="1" applyBorder="1" applyAlignment="1">
      <alignment horizontal="left"/>
    </xf>
    <xf numFmtId="4" fontId="0" fillId="0" borderId="0" xfId="0" pivotButton="1" applyNumberFormat="1"/>
    <xf numFmtId="165" fontId="10" fillId="0" borderId="0" xfId="1" applyNumberFormat="1" applyFont="1" applyBorder="1" applyAlignment="1">
      <alignment horizontal="center" vertical="center"/>
    </xf>
    <xf numFmtId="165" fontId="10" fillId="0" borderId="1" xfId="1" applyNumberFormat="1" applyFont="1" applyBorder="1" applyAlignment="1">
      <alignment horizontal="center" vertical="center"/>
    </xf>
    <xf numFmtId="165" fontId="10" fillId="0" borderId="2" xfId="1" applyNumberFormat="1" applyFont="1" applyBorder="1" applyAlignment="1">
      <alignment horizontal="center" vertical="center"/>
    </xf>
    <xf numFmtId="165" fontId="10" fillId="0" borderId="3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4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2" fillId="11" borderId="3" xfId="0" applyNumberFormat="1" applyFont="1" applyFill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126">
    <dxf>
      <fill>
        <patternFill patternType="solid">
          <bgColor rgb="FFF8B1AC"/>
        </patternFill>
      </fill>
    </dxf>
    <dxf>
      <fill>
        <patternFill patternType="solid">
          <bgColor rgb="FFF8B1AC"/>
        </patternFill>
      </fill>
    </dxf>
    <dxf>
      <fill>
        <patternFill patternType="solid">
          <bgColor rgb="FFF8B1AC"/>
        </patternFill>
      </fill>
    </dxf>
    <dxf>
      <fill>
        <patternFill patternType="solid">
          <bgColor rgb="FFF8B1AC"/>
        </patternFill>
      </fill>
    </dxf>
    <dxf>
      <fill>
        <patternFill patternType="solid">
          <bgColor rgb="FFF8B1AC"/>
        </patternFill>
      </fill>
    </dxf>
    <dxf>
      <alignment horizontal="center"/>
    </dxf>
    <dxf>
      <border>
        <right style="medium">
          <color indexed="64"/>
        </right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font>
        <color theme="0"/>
      </font>
    </dxf>
    <dxf>
      <font>
        <color theme="0"/>
      </font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thin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alignment horizontal="center"/>
    </dxf>
    <dxf>
      <border>
        <left style="medium">
          <color indexed="64"/>
        </left>
        <right style="medium">
          <color indexed="64"/>
        </right>
        <horizontal/>
      </border>
    </dxf>
    <dxf>
      <border>
        <left style="medium">
          <color indexed="64"/>
        </left>
        <right style="medium">
          <color indexed="64"/>
        </right>
        <horizontal/>
      </border>
    </dxf>
    <dxf>
      <border>
        <left style="medium">
          <color indexed="64"/>
        </left>
        <right style="medium">
          <color indexed="64"/>
        </right>
        <horizontal/>
      </border>
    </dxf>
    <dxf>
      <border>
        <left style="medium">
          <color indexed="64"/>
        </left>
        <right style="medium">
          <color indexed="64"/>
        </right>
        <horizontal/>
      </border>
    </dxf>
    <dxf>
      <border>
        <left style="medium">
          <color indexed="64"/>
        </left>
        <right style="medium">
          <color indexed="64"/>
        </right>
        <horizontal/>
      </border>
    </dxf>
    <dxf>
      <border>
        <left style="medium">
          <color indexed="64"/>
        </left>
        <right style="medium">
          <color indexed="64"/>
        </right>
        <horizontal/>
      </border>
    </dxf>
    <dxf>
      <border>
        <left style="medium">
          <color indexed="64"/>
        </left>
        <right style="medium">
          <color indexed="64"/>
        </right>
        <horizontal/>
      </border>
    </dxf>
    <dxf>
      <border>
        <left style="medium">
          <color indexed="64"/>
        </left>
        <right style="medium">
          <color indexed="64"/>
        </right>
        <horizontal/>
      </border>
    </dxf>
    <dxf>
      <border>
        <left style="medium">
          <color indexed="64"/>
        </left>
        <right style="medium">
          <color indexed="64"/>
        </right>
        <horizontal/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>
          <bgColor rgb="FFF8B1AC"/>
        </patternFill>
      </fill>
    </dxf>
    <dxf>
      <fill>
        <patternFill>
          <bgColor rgb="FFF8B1AC"/>
        </patternFill>
      </fill>
    </dxf>
    <dxf>
      <fill>
        <patternFill>
          <bgColor rgb="FFF8B1AC"/>
        </patternFill>
      </fill>
    </dxf>
    <dxf>
      <fill>
        <patternFill>
          <bgColor rgb="FFF8B1AC"/>
        </patternFill>
      </fill>
    </dxf>
    <dxf>
      <fill>
        <patternFill>
          <bgColor rgb="FFF8B1AC"/>
        </patternFill>
      </fill>
    </dxf>
    <dxf>
      <fill>
        <patternFill>
          <bgColor rgb="FFF8B1AC"/>
        </patternFill>
      </fill>
    </dxf>
    <dxf>
      <fill>
        <patternFill>
          <bgColor rgb="FFF8B1AC"/>
        </patternFill>
      </fill>
    </dxf>
    <dxf>
      <fill>
        <patternFill>
          <bgColor rgb="FFF8B1AC"/>
        </patternFill>
      </fill>
    </dxf>
    <dxf>
      <fill>
        <patternFill>
          <bgColor rgb="FFF8B1AC"/>
        </patternFill>
      </fill>
    </dxf>
    <dxf>
      <fill>
        <patternFill>
          <bgColor rgb="FFF8B1AC"/>
        </patternFill>
      </fill>
    </dxf>
    <dxf>
      <fill>
        <patternFill>
          <bgColor rgb="FFF8B1AC"/>
        </patternFill>
      </fill>
    </dxf>
    <dxf>
      <fill>
        <patternFill>
          <bgColor rgb="FFF8B1AC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5" tint="-0.499984740745262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AppData\Local\Microsoft\Olk\Attachments\ooa-d1afc5c0-9756-4a40-b9d1-320fcbe4ac22\338de1a6c6546bf102accaea8deac3703ecb7733efa5431ec006285a883f609e\YCF1225%20-%20Pr&#233;sensation%20Situ%2030-09-25_vdu%2024%2010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olas Prunier" refreshedDate="45954.69485104167" createdVersion="8" refreshedVersion="8" minRefreshableVersion="3" recordCount="142" xr:uid="{0650155A-E6B8-4B55-9A95-EB92247A7D36}">
  <cacheSource type="worksheet">
    <worksheetSource ref="A1:J143" sheet="SOURCE_2025 T3" r:id="rId2"/>
  </cacheSource>
  <cacheFields count="10">
    <cacheField name="Compte" numFmtId="0">
      <sharedItems containsSemiMixedTypes="0" containsString="0" containsNumber="1" containsInteger="1" minValue="6028000000" maxValue="7910000000" count="141">
        <n v="6028000000"/>
        <n v="6032200000"/>
        <n v="6037000000"/>
        <n v="6040050000"/>
        <n v="6061000000"/>
        <n v="6063000000"/>
        <n v="6063000010"/>
        <n v="6064000000"/>
        <n v="6064100000"/>
        <n v="6070000000"/>
        <n v="6110000000"/>
        <n v="6131100000"/>
        <n v="6132000000"/>
        <n v="6133000000"/>
        <n v="6134000000"/>
        <n v="6140000000"/>
        <n v="6150000000"/>
        <n v="6156000000"/>
        <n v="6157000000"/>
        <n v="6160000000"/>
        <n v="6226000000"/>
        <n v="6226100000"/>
        <n v="6226200000"/>
        <n v="6226250000"/>
        <n v="6226300000"/>
        <n v="6230000000"/>
        <n v="6230001010"/>
        <n v="6231000000"/>
        <n v="6233000000"/>
        <n v="6233100000"/>
        <n v="6233300010"/>
        <n v="6234000000"/>
        <n v="6236200010"/>
        <n v="6236201010"/>
        <n v="6238000000"/>
        <n v="6248000000"/>
        <n v="6250000000"/>
        <n v="6257000010"/>
        <n v="6257100000"/>
        <n v="6257200000"/>
        <n v="6257260000"/>
        <n v="6257240000"/>
        <n v="6257250000"/>
        <n v="6511100000"/>
        <n v="6257300000"/>
        <n v="6260100000"/>
        <n v="6260200000"/>
        <n v="6260300000"/>
        <n v="6270000000"/>
        <n v="6271000000"/>
        <n v="6271000010"/>
        <n v="6280002010"/>
        <n v="6281000000"/>
        <n v="6311000000"/>
        <n v="6313000000"/>
        <n v="6351000000"/>
        <n v="6352000000"/>
        <n v="6358000000"/>
        <n v="6410000000"/>
        <n v="6411110000"/>
        <n v="6412000000"/>
        <n v="6414000000"/>
        <n v="6451000000"/>
        <n v="6451000010"/>
        <n v="6452000000"/>
        <n v="6453000000"/>
        <n v="6453300000"/>
        <n v="6458000000"/>
        <n v="6475000000"/>
        <n v="6480000000"/>
        <n v="6510000000"/>
        <n v="6511000000"/>
        <n v="7061100000"/>
        <n v="6511130000"/>
        <n v="6511140000"/>
        <n v="6511150000"/>
        <n v="6511160000"/>
        <n v="6511170000"/>
        <n v="6511500000"/>
        <n v="6511600000"/>
        <n v="6511900000"/>
        <n v="6511910000"/>
        <n v="6541000000"/>
        <n v="6571000000"/>
        <n v="6580000000"/>
        <n v="6582000000"/>
        <n v="6811100010"/>
        <n v="6811200000"/>
        <n v="6815000000"/>
        <n v="6951100000"/>
        <n v="7060025010"/>
        <n v="7060025011"/>
        <n v="7060025020"/>
        <n v="7060032010"/>
        <n v="7061000000"/>
        <n v="6257210000"/>
        <n v="7061101000"/>
        <n v="7061110000"/>
        <n v="7061120000"/>
        <n v="7061130000"/>
        <n v="7061300000"/>
        <n v="7061600000"/>
        <n v="7061630000"/>
        <n v="7061640000"/>
        <n v="7061900000"/>
        <n v="7062000000"/>
        <n v="7063000000"/>
        <n v="7063000010"/>
        <n v="7063002010"/>
        <n v="7063002020"/>
        <n v="7063100000"/>
        <n v="7063100010"/>
        <n v="7063150000"/>
        <n v="7064004000"/>
        <n v="7065100000"/>
        <n v="7065101000"/>
        <n v="7065110000"/>
        <n v="7065120000"/>
        <n v="7071100000"/>
        <n v="7071100010"/>
        <n v="7410032010"/>
        <n v="7540000000"/>
        <n v="7541000000"/>
        <n v="7542000000"/>
        <n v="7561000000"/>
        <n v="7561000010"/>
        <n v="7562000000"/>
        <n v="7562000001"/>
        <n v="7562100000"/>
        <n v="7563000000"/>
        <n v="7563100000"/>
        <n v="7564000000"/>
        <n v="7564010000"/>
        <n v="7565000000"/>
        <n v="7580000000"/>
        <n v="7600000000"/>
        <n v="7670000000"/>
        <n v="7815000000"/>
        <n v="7817400000"/>
        <n v="7910000000"/>
        <n v="6411000010" u="1"/>
      </sharedItems>
    </cacheField>
    <cacheField name="Libellé" numFmtId="0">
      <sharedItems count="125">
        <s v="AUT FOURNITURES SUIVIES STOCK"/>
        <s v="VAR STOCKS FOURN CONSOMMABLES"/>
        <s v="VAR STOCKS PRODUITS A VENDRE"/>
        <s v="ACH S/T ETUDES PREST SERV. TN"/>
        <s v="FOURN. NN STOCK EAU, ENERGIE"/>
        <s v="FOURN. ENTRET PETIT EQUIPEMENT"/>
        <s v="FOURN. DIV ACTIVITE MER"/>
        <s v="FOURN. ADMINISTRATIVES"/>
        <s v="CARTES MEMBRES"/>
        <s v="MARCHANDISES CLUB - ACHATS"/>
        <s v="SOUS-TRAITANCE GENERALE"/>
        <s v="LOCATION PHOTOCOPIEUR"/>
        <s v="LOCATION IMMOBILIERE"/>
        <s v="LOCATION SHURGARD - STAND"/>
        <s v="LOCATION ALARME &amp; TEL"/>
        <s v="ABONNEMENT  CHARGES LOCATIVES"/>
        <s v="ENTRETIENS ET RÉPARATIONS"/>
        <s v="PATRIMOINE"/>
        <s v="MAINTENANCE"/>
        <s v="PRIMES D'ASSURANCES"/>
        <s v="HONORAIRES - DIVERS"/>
        <s v="COMMUNICATION - BULL. OFF CREA"/>
        <s v="HONORAIRES - CAC"/>
        <s v="HONORAIRES - EC"/>
        <s v="HONORAIRES - SOCIAL"/>
        <s v="COMMUNICATION - ANNUAIRE"/>
        <s v="COMMUNICATION - PLAQ. IRC - CR"/>
        <s v="ANNONCES &amp; INSERTIONS"/>
        <s v="FLEURS"/>
        <s v="COMMUNICATION - CADEAUX"/>
        <s v="COMMUNICATION - FRAIS DIV INTL"/>
        <s v="COUPES CHALLENGES PRIX DU CONS"/>
        <s v="POLE COURSE - COMMUNICATION"/>
        <s v="POLE COURSE - CONGRES IRC"/>
        <s v="POURBOIRES/DONS"/>
        <s v="COURSIERS"/>
        <s v="DÉPLACEMENTS, MISSIONS ET"/>
        <s v="FRAIS RECEPT - BUR/CONS/AG"/>
        <s v="SOIREE YCF - COCKTAILS MENS."/>
        <s v="SOIREE YCF - CONF/NAV/AFTER"/>
        <s v="SOIREE YCF - DINER AUTOMNE"/>
        <s v="MANIF - JN REGATE &amp; COURSE LAR"/>
        <s v="SOIREE YCF - DINER DE RENTREE"/>
        <s v="MANIF - COUPE AUTOMNE"/>
        <s v="FRAIS RECEPT - DIVERS/INVIT"/>
        <s v="AFFRANCHISSEMENTS"/>
        <s v="TÉLÉPHONE/FAX"/>
        <s v="INTERNET"/>
        <s v="SERVICES BANCAIRES - HORS CB"/>
        <s v="SERVICES BANCAIRES - TPE &amp; COM"/>
        <s v="UNCL - frais de banque"/>
        <s v="UNCL - TRANSAT CAP MARTINIQUE"/>
        <s v="COTISATIONS"/>
        <s v="TAXE SUR SALAIRES"/>
        <s v="PARTICIPATION DES EMPL À LA FO"/>
        <s v="TAXE DE BALAYAGE"/>
        <s v="TAXE ORDURES MENAGERES"/>
        <s v="TAXE HABITATION"/>
        <s v="RÉMUNÉRATIONS DU PERSONNEL"/>
        <s v="Primes non soumises"/>
        <s v="VARIATION CP"/>
        <s v="PASS NAVIGO"/>
        <s v="COTISATIONS À L'URSSAF"/>
        <s v="UNCL - CHARGES SOCIALES"/>
        <s v="VARIATION CS/CP"/>
        <s v="COTISATIONS AUX CAISSES DE RET"/>
        <s v="COTIS PREV &amp; MUTUELLE"/>
        <s v="COTISATIONS AUTRES ORG.SOCIAUX"/>
        <s v="MÉDECINE DU TRAVAIL"/>
        <s v="TICKET RESTAURANT"/>
        <s v="LICENCES FFV"/>
        <s v="MANIF - PORQUEROLLES"/>
        <s v="MANIF - REGATE INTERCERCLE"/>
        <s v="MANIF - RALLYE ATLANTIQUE"/>
        <s v="MANIF - COUPE DE FRANCE"/>
        <s v="MANIF - RALLYE STOCKHOLM"/>
        <s v="POLE COURSE - FRAIS FONCT."/>
        <s v="MANIF - DIVERSES TERMINEES"/>
        <s v="MANIF-DIVERSES"/>
        <s v="MANIF - ATEL. TECH. &amp; VISITE"/>
        <s v="CREANCES DE L'EXERCICE"/>
        <s v="AIDES FINANCIERES OCTROYEES"/>
        <s v="CHARG DIV. DE GEST COURANTE"/>
        <s v="PENALITES AMENDES FISC &amp; PENAL"/>
        <s v="Dot/immob. incorporelle"/>
        <s v="DOT.AMORT.IMMO.CORPORELL."/>
        <s v="DOT PROVISIONS D'EXPLOITATION"/>
        <s v="IS -  PERSONNES NN LUCRATIVES"/>
        <s v="COMMUNICATION - PLAQ. IRC - FR"/>
        <s v="COMMUNICATION - PLAQ. IRC - UE"/>
        <s v="COMMUNICATION - BULL. OFF PUB"/>
        <s v="SOIREE YCF - DINER PRINTEMPS"/>
        <s v="SOIREE YCF - PRESTA AUTOMNE"/>
        <s v="MANIF. DIVERSES EN COURS"/>
        <s v="POLE COURSE - IRC FRANCE"/>
        <s v="POLE COURSE - IRC OVERSEAS"/>
        <s v="POLE COURSE - IRC BOARD"/>
        <s v="SOIREE YCF - RORC"/>
        <s v="UNCL - IRC Export facturé N+1"/>
        <s v="LOCATIONS SALLES - TTC"/>
        <s v="LOCATIONS SALLES - HT"/>
        <s v="REDEVANCE RESTAURATION - TTC"/>
        <s v="REDEVANCE RESTAURATION - HT"/>
        <s v="MARCHANDISES CLUB - VENTES TTC"/>
        <s v="MARCHANDISES CLUB - VENTES HT"/>
        <s v="SUBV UNCL - TRANSAT CAP M."/>
        <s v="DONS"/>
        <s v="DONS PRIX DU CONSEIL"/>
        <s v="MECENATS"/>
        <s v="COTISATIONS - PERS. MOR."/>
        <s v="UNCL - Membres Actifs UNCL"/>
        <s v="COTISATIONS - PERS. PHYS."/>
        <s v="COTISATIONS PHYSIQUES N+1"/>
        <s v="COTISATIONS - PERS. PHYS. PRLV"/>
        <s v="COTISATIONS - CLUBS ALLIÉS"/>
        <s v="COTISATIONS - CLUBS ALLIÉS CNP"/>
        <s v="DROITS D'ENTREE - PERS. PHYS."/>
        <s v="DROITS D'ENTREE - PERS. MOR."/>
        <s v="PROD DIV DE GESTION COURANTE"/>
        <s v="PRODUITS FINANCIERS"/>
        <s v="INTERETS SUR LIVRET"/>
        <s v="REPRISES SUR PROVISIONS D'EXPL"/>
        <s v="CREANCES"/>
        <s v="TRANSFERTS DE CHARGES D'EXPLOI"/>
        <s v="UNCL - SALAIRES BRUTS" u="1"/>
      </sharedItems>
    </cacheField>
    <cacheField name="Solde 30/09/25" numFmtId="43">
      <sharedItems containsSemiMixedTypes="0" containsString="0" containsNumber="1" minValue="-262219.49" maxValue="291657.5"/>
    </cacheField>
    <cacheField name="Solde 30/06/25" numFmtId="43">
      <sharedItems containsSemiMixedTypes="0" containsString="0" containsNumber="1" minValue="-178033.44" maxValue="193673.5"/>
    </cacheField>
    <cacheField name="Solde 31/12/24" numFmtId="43">
      <sharedItems containsSemiMixedTypes="0" containsString="0" containsNumber="1" minValue="-314426.39" maxValue="383921"/>
    </cacheField>
    <cacheField name="Solde 31/12/23" numFmtId="43">
      <sharedItems containsSemiMixedTypes="0" containsString="0" containsNumber="1" minValue="-279179.51" maxValue="345090.4"/>
    </cacheField>
    <cacheField name="Nature 1 - New" numFmtId="0">
      <sharedItems count="2">
        <s v="DEPENSES"/>
        <s v="RECETTES"/>
      </sharedItems>
    </cacheField>
    <cacheField name="Nature 2 - New" numFmtId="0">
      <sharedItems count="6">
        <s v="MER"/>
        <s v="TERRE"/>
        <s v="FRAIS DE FONCTIONNEMENT"/>
        <s v="POLE COURSE"/>
        <s v="ACTIVITÉS NON RÉCURRENTES"/>
        <s v="COTISATIONS" u="1"/>
      </sharedItems>
    </cacheField>
    <cacheField name="Regroup 1 - New" numFmtId="0">
      <sharedItems count="37">
        <s v="Fournitures Act. MER"/>
        <s v="Boutique Club"/>
        <s v="Evenements Printemps/Automne"/>
        <s v="Eau, Energie"/>
        <s v="Fournitures, entretien, équipement"/>
        <s v="Soirées YCF"/>
        <s v="Loyers + Charges"/>
        <s v="Salon Nautique"/>
        <s v="Patrimoine"/>
        <s v="IT, Internet, site Web"/>
        <s v="Honoraires + Assurances + cotisations"/>
        <s v="Communication + Publicité + Bulletin"/>
        <s v="IRC Plaquette"/>
        <s v="Missions, déplacements, divers"/>
        <s v="Prix du CONSEIL"/>
        <s v="IRC Facturation"/>
        <s v="Restaurant Club"/>
        <s v="Services Bancaires"/>
        <s v="CAP Martinique"/>
        <s v="Salaires + Charges GENERAL"/>
        <s v="Licences FFV"/>
        <s v="Manifestations Nautiques"/>
        <s v="Régates"/>
        <s v="Rallye"/>
        <s v="Regate et course au Large"/>
        <s v="Manifestations diverses"/>
        <s v="Provisions"/>
        <s v="Dons - Mécénat - Futuro"/>
        <s v="Class C30"/>
        <s v="DAP"/>
        <s v="Produits Financiers"/>
        <s v="Mise à disposition des salons"/>
        <s v="P.Morales"/>
        <s v="P.Physique"/>
        <s v="Clubs Alliés"/>
        <s v="Droits d'entrée"/>
        <s v="Produits Divers &amp; Transf de charges"/>
      </sharedItems>
    </cacheField>
    <cacheField name="Regroup 2 - New" numFmtId="0">
      <sharedItems containsMixedTypes="1" containsNumber="1" containsInteger="1" minValue="0" maxValue="0" count="75">
        <s v="Divers"/>
        <s v="Mdes - Var. Stock"/>
        <s v="Prestation D'Automne"/>
        <s v="Elec-Gaz"/>
        <s v="Mdes - Achats"/>
        <s v="Diners Cocktails Offerts"/>
        <s v="Copieur"/>
        <s v="Loyers principal"/>
        <s v="Location Box"/>
        <s v="Charges - Alarme &amp; Tel"/>
        <s v="Charges - locatives abonn."/>
        <s v="Ménage &amp; Réparations"/>
        <s v="Patrimoine"/>
        <s v="Maintenance"/>
        <s v="Assurances"/>
        <s v="Honoraires"/>
        <s v="Bulletin officiel"/>
        <s v="Annuaire"/>
        <n v="0"/>
        <s v="Annonce, insertions, publicité"/>
        <s v="Fleurs"/>
        <s v="Cadeaux"/>
        <s v="International"/>
        <s v="Prix du CONSEIL"/>
        <s v="Frais divers Comm."/>
        <s v="Frais de Congrès"/>
        <s v="Pourboires/Dons"/>
        <s v="Coursiers"/>
        <s v="Frais - Bureau / AG / Conseil"/>
        <s v="Cocktails Mensuels"/>
        <s v="Conf. / Nav./ AfterW."/>
        <s v="Diner/Coupe D'Automne"/>
        <s v="Regate et course au Large"/>
        <s v="Diner de rentrée"/>
        <s v="Poste"/>
        <s v="Télécom"/>
        <s v="Frais Hors TPE/CE"/>
        <s v="Frais TPE &amp; CB"/>
        <s v="Cotisations"/>
        <s v="Charges Soc. &amp; Fisc."/>
        <s v="Charges - I&amp;T"/>
        <s v="MS Brute"/>
        <s v="Primes non soumises"/>
        <s v="Autres I&amp;A divers"/>
        <s v="Charges Diverses"/>
        <s v="Licences FFV"/>
        <s v="Porqueroles"/>
        <s v="Regate Intercercle"/>
        <s v="Rallye Atlantique"/>
        <s v="General vers POLE COURSE"/>
        <s v="Salaires + Charges POLE COURSE"/>
        <s v="Coupde de France"/>
        <s v="Rallye Stockholm"/>
        <s v="Frais divers Fonct"/>
        <s v="Autres Activités Extérieures"/>
        <s v="Atel. Tech. &amp; Visites"/>
        <s v="Créances Clients"/>
        <s v="Mécénat - JO"/>
        <s v="DAP"/>
        <s v="IFC"/>
        <s v="IS -  Personnes non Luc."/>
        <s v="Diner/Coupe de Printemps"/>
        <s v="IRC France"/>
        <s v="IRC Export"/>
        <s v="IRC BOARD"/>
        <s v="Ventes TTC"/>
        <s v="Ventes HT"/>
        <s v="Redevance SAM TTC"/>
        <s v="Redevance SAM HT"/>
        <s v="Dons"/>
        <s v="Mécénat - Futuro"/>
        <s v="P.Physique"/>
        <s v="P.Morales"/>
        <s v="Intérêts CAT"/>
        <s v="Intérêts Livrets"/>
      </sharedItems>
    </cacheField>
  </cacheFields>
  <extLst>
    <ext xmlns:x14="http://schemas.microsoft.com/office/spreadsheetml/2009/9/main" uri="{725AE2AE-9491-48be-B2B4-4EB974FC3084}">
      <x14:pivotCacheDefinition pivotCacheId="159532525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">
  <r>
    <x v="0"/>
    <x v="0"/>
    <n v="0"/>
    <n v="0"/>
    <n v="-8766"/>
    <n v="0"/>
    <x v="0"/>
    <x v="0"/>
    <x v="0"/>
    <x v="0"/>
  </r>
  <r>
    <x v="1"/>
    <x v="1"/>
    <n v="-2872.5"/>
    <n v="-1924.5"/>
    <n v="8667"/>
    <n v="0"/>
    <x v="0"/>
    <x v="0"/>
    <x v="0"/>
    <x v="0"/>
  </r>
  <r>
    <x v="2"/>
    <x v="2"/>
    <n v="18513"/>
    <n v="17613"/>
    <n v="9060.25"/>
    <n v="-3493.23"/>
    <x v="0"/>
    <x v="1"/>
    <x v="1"/>
    <x v="1"/>
  </r>
  <r>
    <x v="3"/>
    <x v="3"/>
    <n v="0"/>
    <n v="0"/>
    <n v="0"/>
    <n v="0"/>
    <x v="0"/>
    <x v="1"/>
    <x v="2"/>
    <x v="2"/>
  </r>
  <r>
    <x v="4"/>
    <x v="4"/>
    <n v="-10420.299999999999"/>
    <n v="-6622.54"/>
    <n v="-20520.439999999999"/>
    <n v="-6289.17"/>
    <x v="0"/>
    <x v="2"/>
    <x v="3"/>
    <x v="3"/>
  </r>
  <r>
    <x v="5"/>
    <x v="5"/>
    <n v="-1919.39"/>
    <n v="-906.09"/>
    <n v="-4205.43"/>
    <n v="-2830.22"/>
    <x v="0"/>
    <x v="2"/>
    <x v="4"/>
    <x v="0"/>
  </r>
  <r>
    <x v="6"/>
    <x v="6"/>
    <n v="-789.07"/>
    <n v="-743.9"/>
    <n v="-8938.74"/>
    <n v="-1215.8"/>
    <x v="0"/>
    <x v="0"/>
    <x v="0"/>
    <x v="0"/>
  </r>
  <r>
    <x v="7"/>
    <x v="7"/>
    <n v="-3322.43"/>
    <n v="-1731.83"/>
    <n v="-3252.94"/>
    <n v="-5170.7299999999996"/>
    <x v="0"/>
    <x v="2"/>
    <x v="4"/>
    <x v="0"/>
  </r>
  <r>
    <x v="8"/>
    <x v="8"/>
    <n v="-170.07"/>
    <n v="-170.07"/>
    <n v="-1179.24"/>
    <n v="-1619.7"/>
    <x v="0"/>
    <x v="2"/>
    <x v="4"/>
    <x v="0"/>
  </r>
  <r>
    <x v="9"/>
    <x v="9"/>
    <n v="-30115.88"/>
    <n v="-26575.01"/>
    <n v="-27722.26"/>
    <n v="-22899.66"/>
    <x v="0"/>
    <x v="1"/>
    <x v="1"/>
    <x v="4"/>
  </r>
  <r>
    <x v="10"/>
    <x v="10"/>
    <n v="-1516.68"/>
    <n v="-1516.68"/>
    <n v="0"/>
    <n v="-11208.64"/>
    <x v="0"/>
    <x v="1"/>
    <x v="5"/>
    <x v="5"/>
  </r>
  <r>
    <x v="11"/>
    <x v="11"/>
    <n v="-1208.83"/>
    <n v="-924.43"/>
    <n v="-3074.12"/>
    <n v="-2562.14"/>
    <x v="0"/>
    <x v="2"/>
    <x v="4"/>
    <x v="6"/>
  </r>
  <r>
    <x v="12"/>
    <x v="12"/>
    <n v="-101648.58"/>
    <n v="-67765.72"/>
    <n v="-132264.51999999999"/>
    <n v="-127804.06"/>
    <x v="0"/>
    <x v="2"/>
    <x v="6"/>
    <x v="7"/>
  </r>
  <r>
    <x v="13"/>
    <x v="13"/>
    <n v="-990"/>
    <n v="-660"/>
    <n v="-1320"/>
    <n v="-1320"/>
    <x v="0"/>
    <x v="3"/>
    <x v="7"/>
    <x v="8"/>
  </r>
  <r>
    <x v="14"/>
    <x v="14"/>
    <n v="-5228.3100000000004"/>
    <n v="-3245.49"/>
    <n v="-6599.78"/>
    <n v="-4623.5600000000004"/>
    <x v="0"/>
    <x v="2"/>
    <x v="6"/>
    <x v="9"/>
  </r>
  <r>
    <x v="15"/>
    <x v="15"/>
    <n v="-9081"/>
    <n v="-6054"/>
    <n v="-12108"/>
    <n v="-11642.95"/>
    <x v="0"/>
    <x v="2"/>
    <x v="6"/>
    <x v="10"/>
  </r>
  <r>
    <x v="16"/>
    <x v="16"/>
    <n v="-14765.09"/>
    <n v="-10071.34"/>
    <n v="-22986.01"/>
    <n v="-13932.61"/>
    <x v="0"/>
    <x v="2"/>
    <x v="4"/>
    <x v="11"/>
  </r>
  <r>
    <x v="17"/>
    <x v="17"/>
    <n v="-3258.32"/>
    <n v="-2065.52"/>
    <n v="-5022.6499999999996"/>
    <n v="-5811.2"/>
    <x v="0"/>
    <x v="2"/>
    <x v="8"/>
    <x v="12"/>
  </r>
  <r>
    <x v="18"/>
    <x v="18"/>
    <n v="-5353.97"/>
    <n v="-2134.02"/>
    <n v="-7781.15"/>
    <n v="-6495.11"/>
    <x v="0"/>
    <x v="2"/>
    <x v="9"/>
    <x v="13"/>
  </r>
  <r>
    <x v="19"/>
    <x v="19"/>
    <n v="-7274.87"/>
    <n v="-4874.87"/>
    <n v="-9270.39"/>
    <n v="-8789.2999999999993"/>
    <x v="0"/>
    <x v="2"/>
    <x v="10"/>
    <x v="14"/>
  </r>
  <r>
    <x v="20"/>
    <x v="20"/>
    <n v="-100"/>
    <n v="-100"/>
    <n v="-19341.28"/>
    <n v="-600"/>
    <x v="0"/>
    <x v="2"/>
    <x v="10"/>
    <x v="15"/>
  </r>
  <r>
    <x v="21"/>
    <x v="21"/>
    <n v="-13216.71"/>
    <n v="-13216.71"/>
    <n v="-29272.02"/>
    <n v="-7200"/>
    <x v="0"/>
    <x v="2"/>
    <x v="11"/>
    <x v="16"/>
  </r>
  <r>
    <x v="22"/>
    <x v="22"/>
    <n v="-7062"/>
    <n v="-4862"/>
    <n v="-8400"/>
    <n v="0"/>
    <x v="0"/>
    <x v="2"/>
    <x v="10"/>
    <x v="15"/>
  </r>
  <r>
    <x v="23"/>
    <x v="23"/>
    <n v="-14400"/>
    <n v="-9600"/>
    <n v="-22800"/>
    <n v="-19800"/>
    <x v="0"/>
    <x v="2"/>
    <x v="10"/>
    <x v="15"/>
  </r>
  <r>
    <x v="24"/>
    <x v="24"/>
    <n v="-2739"/>
    <n v="-2256"/>
    <n v="-6186"/>
    <n v="-18543.599999999999"/>
    <x v="0"/>
    <x v="2"/>
    <x v="10"/>
    <x v="15"/>
  </r>
  <r>
    <x v="25"/>
    <x v="25"/>
    <n v="-1238.31"/>
    <n v="-1238.31"/>
    <n v="0"/>
    <n v="0"/>
    <x v="0"/>
    <x v="2"/>
    <x v="11"/>
    <x v="17"/>
  </r>
  <r>
    <x v="26"/>
    <x v="26"/>
    <n v="-2864.8"/>
    <n v="-1464.8"/>
    <n v="-25662.6"/>
    <n v="-16130.5"/>
    <x v="0"/>
    <x v="3"/>
    <x v="12"/>
    <x v="18"/>
  </r>
  <r>
    <x v="27"/>
    <x v="27"/>
    <n v="0"/>
    <n v="0"/>
    <n v="-88.4"/>
    <n v="-361.28"/>
    <x v="0"/>
    <x v="2"/>
    <x v="11"/>
    <x v="19"/>
  </r>
  <r>
    <x v="28"/>
    <x v="28"/>
    <n v="0"/>
    <n v="0"/>
    <n v="-626.85"/>
    <n v="-338.9"/>
    <x v="0"/>
    <x v="2"/>
    <x v="13"/>
    <x v="20"/>
  </r>
  <r>
    <x v="29"/>
    <x v="29"/>
    <n v="-357.2"/>
    <n v="-357.2"/>
    <n v="0"/>
    <n v="-204"/>
    <x v="0"/>
    <x v="2"/>
    <x v="13"/>
    <x v="21"/>
  </r>
  <r>
    <x v="30"/>
    <x v="30"/>
    <n v="-1169.53"/>
    <n v="-1169.53"/>
    <n v="-1496"/>
    <n v="-31.5"/>
    <x v="0"/>
    <x v="2"/>
    <x v="11"/>
    <x v="22"/>
  </r>
  <r>
    <x v="31"/>
    <x v="31"/>
    <n v="0"/>
    <n v="0"/>
    <n v="-2500"/>
    <n v="0"/>
    <x v="0"/>
    <x v="4"/>
    <x v="14"/>
    <x v="23"/>
  </r>
  <r>
    <x v="32"/>
    <x v="32"/>
    <n v="-1347.84"/>
    <n v="-1347.84"/>
    <n v="-2426"/>
    <n v="-4803.3"/>
    <x v="0"/>
    <x v="3"/>
    <x v="15"/>
    <x v="24"/>
  </r>
  <r>
    <x v="33"/>
    <x v="33"/>
    <n v="0"/>
    <n v="0"/>
    <n v="-2836.47"/>
    <n v="-114.97"/>
    <x v="0"/>
    <x v="3"/>
    <x v="15"/>
    <x v="25"/>
  </r>
  <r>
    <x v="34"/>
    <x v="34"/>
    <n v="-120"/>
    <n v="-70"/>
    <n v="-460"/>
    <n v="-495"/>
    <x v="0"/>
    <x v="2"/>
    <x v="13"/>
    <x v="26"/>
  </r>
  <r>
    <x v="35"/>
    <x v="35"/>
    <n v="-8.34"/>
    <n v="-8.34"/>
    <n v="-542.58000000000004"/>
    <n v="-1068.33"/>
    <x v="0"/>
    <x v="2"/>
    <x v="13"/>
    <x v="27"/>
  </r>
  <r>
    <x v="36"/>
    <x v="36"/>
    <n v="-2018.85"/>
    <n v="-451.8"/>
    <n v="-3036.07"/>
    <n v="-14610.9"/>
    <x v="0"/>
    <x v="2"/>
    <x v="13"/>
    <x v="0"/>
  </r>
  <r>
    <x v="37"/>
    <x v="37"/>
    <n v="-7641.47"/>
    <n v="-6074.31"/>
    <n v="-3148.67"/>
    <n v="-6.3"/>
    <x v="0"/>
    <x v="2"/>
    <x v="13"/>
    <x v="28"/>
  </r>
  <r>
    <x v="38"/>
    <x v="38"/>
    <n v="-22910.04"/>
    <n v="-17077.62"/>
    <n v="-32830.1"/>
    <n v="-29584.02"/>
    <x v="0"/>
    <x v="1"/>
    <x v="16"/>
    <x v="29"/>
  </r>
  <r>
    <x v="39"/>
    <x v="39"/>
    <n v="-11144.9"/>
    <n v="-10990.9"/>
    <n v="-16297"/>
    <n v="-5646.19"/>
    <x v="0"/>
    <x v="1"/>
    <x v="5"/>
    <x v="30"/>
  </r>
  <r>
    <x v="40"/>
    <x v="40"/>
    <n v="-1531"/>
    <n v="0"/>
    <n v="-6885"/>
    <n v="-1420.49"/>
    <x v="0"/>
    <x v="1"/>
    <x v="2"/>
    <x v="31"/>
  </r>
  <r>
    <x v="41"/>
    <x v="41"/>
    <n v="0"/>
    <n v="0"/>
    <n v="-15320"/>
    <n v="-3116"/>
    <x v="0"/>
    <x v="1"/>
    <x v="5"/>
    <x v="32"/>
  </r>
  <r>
    <x v="42"/>
    <x v="42"/>
    <n v="0"/>
    <n v="0"/>
    <n v="-8785.2000000000007"/>
    <n v="-10184"/>
    <x v="0"/>
    <x v="1"/>
    <x v="5"/>
    <x v="33"/>
  </r>
  <r>
    <x v="43"/>
    <x v="43"/>
    <n v="-11471.92"/>
    <n v="-696.8"/>
    <n v="-7983.15"/>
    <n v="-7387.83"/>
    <x v="0"/>
    <x v="1"/>
    <x v="2"/>
    <x v="31"/>
  </r>
  <r>
    <x v="44"/>
    <x v="44"/>
    <n v="-1676"/>
    <n v="-898.5"/>
    <n v="-1805"/>
    <n v="-4344"/>
    <x v="0"/>
    <x v="1"/>
    <x v="5"/>
    <x v="5"/>
  </r>
  <r>
    <x v="45"/>
    <x v="45"/>
    <n v="-2902.5"/>
    <n v="-2567.77"/>
    <n v="-5350.11"/>
    <n v="-3683"/>
    <x v="0"/>
    <x v="2"/>
    <x v="4"/>
    <x v="34"/>
  </r>
  <r>
    <x v="46"/>
    <x v="46"/>
    <n v="-86.12"/>
    <n v="-86.12"/>
    <n v="-472.34"/>
    <n v="-2462.73"/>
    <x v="0"/>
    <x v="2"/>
    <x v="9"/>
    <x v="35"/>
  </r>
  <r>
    <x v="47"/>
    <x v="47"/>
    <n v="-1329.68"/>
    <n v="-184.3"/>
    <n v="-756.03"/>
    <n v="-1333.03"/>
    <x v="0"/>
    <x v="2"/>
    <x v="9"/>
    <x v="35"/>
  </r>
  <r>
    <x v="48"/>
    <x v="48"/>
    <n v="-2598.46"/>
    <n v="-1632.64"/>
    <n v="-2487.7399999999998"/>
    <n v="-1886.64"/>
    <x v="0"/>
    <x v="2"/>
    <x v="17"/>
    <x v="36"/>
  </r>
  <r>
    <x v="49"/>
    <x v="49"/>
    <n v="-2859.83"/>
    <n v="-2523.58"/>
    <n v="-4660.3999999999996"/>
    <n v="-757.83"/>
    <x v="0"/>
    <x v="2"/>
    <x v="17"/>
    <x v="37"/>
  </r>
  <r>
    <x v="50"/>
    <x v="50"/>
    <n v="0"/>
    <n v="0"/>
    <n v="0"/>
    <n v="-1347.61"/>
    <x v="0"/>
    <x v="2"/>
    <x v="17"/>
    <x v="36"/>
  </r>
  <r>
    <x v="51"/>
    <x v="51"/>
    <n v="-1226.3800000000001"/>
    <n v="-324.94"/>
    <n v="-309166.75"/>
    <n v="1.55"/>
    <x v="0"/>
    <x v="3"/>
    <x v="18"/>
    <x v="18"/>
  </r>
  <r>
    <x v="52"/>
    <x v="52"/>
    <n v="-8493.6"/>
    <n v="-7413.6"/>
    <n v="-10163.6"/>
    <n v="-7903.6"/>
    <x v="0"/>
    <x v="2"/>
    <x v="10"/>
    <x v="38"/>
  </r>
  <r>
    <x v="53"/>
    <x v="53"/>
    <n v="-11550.3"/>
    <n v="-7962.83"/>
    <n v="-12567.15"/>
    <n v="-7571"/>
    <x v="0"/>
    <x v="2"/>
    <x v="19"/>
    <x v="39"/>
  </r>
  <r>
    <x v="54"/>
    <x v="54"/>
    <n v="-4955.21"/>
    <n v="-3591.41"/>
    <n v="-5351.32"/>
    <n v="-1609.92"/>
    <x v="0"/>
    <x v="2"/>
    <x v="19"/>
    <x v="39"/>
  </r>
  <r>
    <x v="55"/>
    <x v="55"/>
    <n v="-513.83000000000004"/>
    <n v="-513.83000000000004"/>
    <n v="-513.83000000000004"/>
    <n v="-513.83000000000004"/>
    <x v="0"/>
    <x v="2"/>
    <x v="6"/>
    <x v="40"/>
  </r>
  <r>
    <x v="56"/>
    <x v="56"/>
    <n v="-1500"/>
    <n v="-1000"/>
    <n v="-1968.98"/>
    <n v="-2367.41"/>
    <x v="0"/>
    <x v="2"/>
    <x v="6"/>
    <x v="40"/>
  </r>
  <r>
    <x v="57"/>
    <x v="57"/>
    <n v="-7875"/>
    <n v="-5250"/>
    <n v="-10473"/>
    <n v="-10296"/>
    <x v="0"/>
    <x v="2"/>
    <x v="6"/>
    <x v="40"/>
  </r>
  <r>
    <x v="58"/>
    <x v="58"/>
    <n v="-262219.49"/>
    <n v="-178033.44"/>
    <n v="-314426.39"/>
    <n v="-279179.51"/>
    <x v="0"/>
    <x v="2"/>
    <x v="19"/>
    <x v="41"/>
  </r>
  <r>
    <x v="59"/>
    <x v="59"/>
    <n v="-21800.22"/>
    <n v="-21800.22"/>
    <n v="0"/>
    <n v="0"/>
    <x v="0"/>
    <x v="2"/>
    <x v="19"/>
    <x v="42"/>
  </r>
  <r>
    <x v="60"/>
    <x v="60"/>
    <n v="423.67"/>
    <n v="-7286.33"/>
    <n v="-9371.94"/>
    <n v="-8217.86"/>
    <x v="0"/>
    <x v="2"/>
    <x v="19"/>
    <x v="41"/>
  </r>
  <r>
    <x v="61"/>
    <x v="61"/>
    <n v="-1465.2"/>
    <n v="-1021.2"/>
    <n v="-1900.8"/>
    <n v="-1892.25"/>
    <x v="0"/>
    <x v="2"/>
    <x v="19"/>
    <x v="43"/>
  </r>
  <r>
    <x v="62"/>
    <x v="62"/>
    <n v="-79148.78"/>
    <n v="-54420.639999999999"/>
    <n v="-87460.84"/>
    <n v="-79250.429999999993"/>
    <x v="0"/>
    <x v="2"/>
    <x v="19"/>
    <x v="39"/>
  </r>
  <r>
    <x v="63"/>
    <x v="63"/>
    <n v="0"/>
    <n v="0"/>
    <n v="-284.97000000000003"/>
    <n v="0"/>
    <x v="0"/>
    <x v="2"/>
    <x v="19"/>
    <x v="39"/>
  </r>
  <r>
    <x v="64"/>
    <x v="64"/>
    <n v="-954.22"/>
    <n v="-5034.22"/>
    <n v="-5344.37"/>
    <n v="-3851.12"/>
    <x v="0"/>
    <x v="2"/>
    <x v="19"/>
    <x v="39"/>
  </r>
  <r>
    <x v="65"/>
    <x v="65"/>
    <n v="-20703.11"/>
    <n v="-14123.12"/>
    <n v="-24251.18"/>
    <n v="-20761.86"/>
    <x v="0"/>
    <x v="2"/>
    <x v="19"/>
    <x v="39"/>
  </r>
  <r>
    <x v="66"/>
    <x v="66"/>
    <n v="-7692.3"/>
    <n v="-5048.72"/>
    <n v="-9194.52"/>
    <n v="-9471.5400000000009"/>
    <x v="0"/>
    <x v="2"/>
    <x v="19"/>
    <x v="39"/>
  </r>
  <r>
    <x v="67"/>
    <x v="67"/>
    <n v="-209.32"/>
    <n v="-141.96"/>
    <n v="0"/>
    <n v="0"/>
    <x v="0"/>
    <x v="2"/>
    <x v="19"/>
    <x v="39"/>
  </r>
  <r>
    <x v="68"/>
    <x v="68"/>
    <n v="-672"/>
    <n v="-672"/>
    <n v="-848.7"/>
    <n v="-868.65"/>
    <x v="0"/>
    <x v="2"/>
    <x v="19"/>
    <x v="44"/>
  </r>
  <r>
    <x v="69"/>
    <x v="69"/>
    <n v="-5417.8"/>
    <n v="-3862.36"/>
    <n v="-6661.89"/>
    <n v="-4391.92"/>
    <x v="0"/>
    <x v="2"/>
    <x v="19"/>
    <x v="43"/>
  </r>
  <r>
    <x v="70"/>
    <x v="70"/>
    <n v="-13543.42"/>
    <n v="-11778.42"/>
    <n v="-13982"/>
    <n v="-12646"/>
    <x v="0"/>
    <x v="1"/>
    <x v="20"/>
    <x v="45"/>
  </r>
  <r>
    <x v="71"/>
    <x v="71"/>
    <n v="-10889.4"/>
    <n v="-10889.4"/>
    <n v="-16113.79"/>
    <n v="0"/>
    <x v="0"/>
    <x v="0"/>
    <x v="21"/>
    <x v="46"/>
  </r>
  <r>
    <x v="72"/>
    <x v="40"/>
    <n v="4400"/>
    <n v="0"/>
    <n v="9430"/>
    <n v="3950"/>
    <x v="1"/>
    <x v="1"/>
    <x v="2"/>
    <x v="31"/>
  </r>
  <r>
    <x v="73"/>
    <x v="72"/>
    <n v="-9302.2800000000007"/>
    <n v="-9402.2800000000007"/>
    <n v="-5483.02"/>
    <n v="-8063.1"/>
    <x v="0"/>
    <x v="0"/>
    <x v="22"/>
    <x v="47"/>
  </r>
  <r>
    <x v="74"/>
    <x v="73"/>
    <n v="-8226.56"/>
    <n v="-8226.56"/>
    <n v="0"/>
    <n v="-7291.7"/>
    <x v="0"/>
    <x v="0"/>
    <x v="23"/>
    <x v="48"/>
  </r>
  <r>
    <x v="58"/>
    <x v="58"/>
    <n v="137255"/>
    <n v="95409"/>
    <n v="155662"/>
    <n v="0"/>
    <x v="0"/>
    <x v="2"/>
    <x v="19"/>
    <x v="49"/>
  </r>
  <r>
    <x v="58"/>
    <x v="58"/>
    <n v="-137255"/>
    <n v="-95409"/>
    <n v="-155662"/>
    <n v="0"/>
    <x v="0"/>
    <x v="3"/>
    <x v="15"/>
    <x v="50"/>
  </r>
  <r>
    <x v="75"/>
    <x v="41"/>
    <n v="-0.8"/>
    <n v="-0.8"/>
    <n v="-43595.98"/>
    <n v="-15187.36"/>
    <x v="0"/>
    <x v="3"/>
    <x v="24"/>
    <x v="18"/>
  </r>
  <r>
    <x v="76"/>
    <x v="74"/>
    <n v="-1072.42"/>
    <n v="-204.52"/>
    <n v="-12165.99"/>
    <n v="0"/>
    <x v="0"/>
    <x v="0"/>
    <x v="21"/>
    <x v="51"/>
  </r>
  <r>
    <x v="77"/>
    <x v="75"/>
    <n v="0"/>
    <n v="0"/>
    <n v="-46078.05"/>
    <n v="0"/>
    <x v="0"/>
    <x v="0"/>
    <x v="23"/>
    <x v="52"/>
  </r>
  <r>
    <x v="78"/>
    <x v="76"/>
    <n v="-18503.689999999999"/>
    <n v="-5672.86"/>
    <n v="-15755.98"/>
    <n v="0"/>
    <x v="0"/>
    <x v="3"/>
    <x v="15"/>
    <x v="53"/>
  </r>
  <r>
    <x v="79"/>
    <x v="77"/>
    <n v="-4900"/>
    <n v="-4900"/>
    <n v="-59898.95"/>
    <n v="-44279.22"/>
    <x v="0"/>
    <x v="1"/>
    <x v="25"/>
    <x v="54"/>
  </r>
  <r>
    <x v="80"/>
    <x v="78"/>
    <n v="-100"/>
    <n v="0"/>
    <n v="0"/>
    <n v="0"/>
    <x v="0"/>
    <x v="1"/>
    <x v="25"/>
    <x v="54"/>
  </r>
  <r>
    <x v="81"/>
    <x v="79"/>
    <n v="-5926.66"/>
    <n v="-5926.66"/>
    <n v="0"/>
    <n v="0"/>
    <x v="0"/>
    <x v="1"/>
    <x v="25"/>
    <x v="55"/>
  </r>
  <r>
    <x v="82"/>
    <x v="80"/>
    <n v="0"/>
    <n v="0"/>
    <n v="-2445"/>
    <n v="0"/>
    <x v="0"/>
    <x v="4"/>
    <x v="26"/>
    <x v="56"/>
  </r>
  <r>
    <x v="83"/>
    <x v="81"/>
    <n v="0"/>
    <n v="0"/>
    <n v="-13500"/>
    <n v="-13500"/>
    <x v="0"/>
    <x v="4"/>
    <x v="27"/>
    <x v="57"/>
  </r>
  <r>
    <x v="84"/>
    <x v="82"/>
    <n v="-52.28"/>
    <n v="-52.18"/>
    <n v="-565.33000000000004"/>
    <n v="-5445.31"/>
    <x v="0"/>
    <x v="2"/>
    <x v="13"/>
    <x v="0"/>
  </r>
  <r>
    <x v="85"/>
    <x v="83"/>
    <n v="-152.72"/>
    <n v="-18"/>
    <n v="0"/>
    <n v="0"/>
    <x v="0"/>
    <x v="2"/>
    <x v="13"/>
    <x v="0"/>
  </r>
  <r>
    <x v="86"/>
    <x v="84"/>
    <n v="-11448"/>
    <n v="-7632"/>
    <n v="-19723.45"/>
    <n v="-18426.37"/>
    <x v="0"/>
    <x v="3"/>
    <x v="28"/>
    <x v="58"/>
  </r>
  <r>
    <x v="87"/>
    <x v="85"/>
    <n v="-6867"/>
    <n v="-4578"/>
    <n v="-13775.84"/>
    <n v="-16886.23"/>
    <x v="0"/>
    <x v="2"/>
    <x v="29"/>
    <x v="58"/>
  </r>
  <r>
    <x v="88"/>
    <x v="86"/>
    <n v="0"/>
    <n v="0"/>
    <n v="-6257"/>
    <n v="0"/>
    <x v="0"/>
    <x v="4"/>
    <x v="26"/>
    <x v="59"/>
  </r>
  <r>
    <x v="89"/>
    <x v="87"/>
    <n v="-1800"/>
    <n v="-1200"/>
    <n v="-5154"/>
    <n v="0"/>
    <x v="0"/>
    <x v="4"/>
    <x v="30"/>
    <x v="60"/>
  </r>
  <r>
    <x v="90"/>
    <x v="88"/>
    <n v="0"/>
    <n v="0"/>
    <n v="23368.83"/>
    <n v="24210"/>
    <x v="1"/>
    <x v="3"/>
    <x v="12"/>
    <x v="18"/>
  </r>
  <r>
    <x v="91"/>
    <x v="89"/>
    <n v="0"/>
    <n v="0"/>
    <n v="600"/>
    <n v="0"/>
    <x v="1"/>
    <x v="3"/>
    <x v="12"/>
    <x v="18"/>
  </r>
  <r>
    <x v="92"/>
    <x v="90"/>
    <n v="833.33"/>
    <n v="833.33"/>
    <n v="10205"/>
    <n v="0"/>
    <x v="1"/>
    <x v="2"/>
    <x v="11"/>
    <x v="16"/>
  </r>
  <r>
    <x v="93"/>
    <x v="51"/>
    <n v="0"/>
    <n v="0"/>
    <n v="69348"/>
    <n v="810.61"/>
    <x v="1"/>
    <x v="3"/>
    <x v="18"/>
    <x v="18"/>
  </r>
  <r>
    <x v="94"/>
    <x v="71"/>
    <n v="9800"/>
    <n v="9800"/>
    <n v="16281"/>
    <n v="0"/>
    <x v="1"/>
    <x v="0"/>
    <x v="21"/>
    <x v="46"/>
  </r>
  <r>
    <x v="95"/>
    <x v="91"/>
    <n v="-7149.99"/>
    <n v="-7149.99"/>
    <n v="-11051.53"/>
    <n v="-11000"/>
    <x v="0"/>
    <x v="1"/>
    <x v="2"/>
    <x v="61"/>
  </r>
  <r>
    <x v="96"/>
    <x v="92"/>
    <n v="0"/>
    <n v="0"/>
    <n v="0"/>
    <n v="0"/>
    <x v="1"/>
    <x v="1"/>
    <x v="2"/>
    <x v="2"/>
  </r>
  <r>
    <x v="97"/>
    <x v="72"/>
    <n v="10100"/>
    <n v="10100"/>
    <n v="5880"/>
    <n v="8299.57"/>
    <x v="1"/>
    <x v="0"/>
    <x v="22"/>
    <x v="47"/>
  </r>
  <r>
    <x v="98"/>
    <x v="73"/>
    <n v="8227"/>
    <n v="8227"/>
    <n v="0"/>
    <n v="9450"/>
    <x v="1"/>
    <x v="0"/>
    <x v="23"/>
    <x v="48"/>
  </r>
  <r>
    <x v="99"/>
    <x v="75"/>
    <n v="0"/>
    <n v="0"/>
    <n v="47325"/>
    <n v="0"/>
    <x v="1"/>
    <x v="0"/>
    <x v="23"/>
    <x v="52"/>
  </r>
  <r>
    <x v="100"/>
    <x v="74"/>
    <n v="0"/>
    <n v="0"/>
    <n v="0"/>
    <n v="4670"/>
    <x v="1"/>
    <x v="0"/>
    <x v="21"/>
    <x v="51"/>
  </r>
  <r>
    <x v="101"/>
    <x v="41"/>
    <n v="0"/>
    <n v="0"/>
    <n v="24303.85"/>
    <n v="20100"/>
    <x v="1"/>
    <x v="3"/>
    <x v="24"/>
    <x v="18"/>
  </r>
  <r>
    <x v="102"/>
    <x v="77"/>
    <n v="4900"/>
    <n v="4900"/>
    <n v="59059"/>
    <n v="50046.66"/>
    <x v="1"/>
    <x v="1"/>
    <x v="25"/>
    <x v="54"/>
  </r>
  <r>
    <x v="103"/>
    <x v="79"/>
    <n v="14888.65"/>
    <n v="14888.65"/>
    <n v="0"/>
    <n v="0"/>
    <x v="1"/>
    <x v="1"/>
    <x v="25"/>
    <x v="55"/>
  </r>
  <r>
    <x v="104"/>
    <x v="93"/>
    <n v="0"/>
    <n v="0"/>
    <n v="0"/>
    <n v="0"/>
    <x v="1"/>
    <x v="1"/>
    <x v="16"/>
    <x v="29"/>
  </r>
  <r>
    <x v="105"/>
    <x v="38"/>
    <n v="10780.01"/>
    <n v="7740.01"/>
    <n v="17760"/>
    <n v="11200"/>
    <x v="1"/>
    <x v="1"/>
    <x v="16"/>
    <x v="29"/>
  </r>
  <r>
    <x v="106"/>
    <x v="91"/>
    <n v="9955"/>
    <n v="9360"/>
    <n v="7070"/>
    <n v="5670"/>
    <x v="1"/>
    <x v="1"/>
    <x v="2"/>
    <x v="61"/>
  </r>
  <r>
    <x v="107"/>
    <x v="94"/>
    <n v="117019.04"/>
    <n v="101203.04"/>
    <n v="130613.79"/>
    <n v="108299.16"/>
    <x v="1"/>
    <x v="3"/>
    <x v="15"/>
    <x v="62"/>
  </r>
  <r>
    <x v="108"/>
    <x v="95"/>
    <n v="107078"/>
    <n v="77078"/>
    <n v="129435.22"/>
    <n v="20831.439999999999"/>
    <x v="1"/>
    <x v="3"/>
    <x v="15"/>
    <x v="63"/>
  </r>
  <r>
    <x v="109"/>
    <x v="96"/>
    <n v="3195"/>
    <n v="0"/>
    <n v="0"/>
    <n v="0"/>
    <x v="1"/>
    <x v="3"/>
    <x v="15"/>
    <x v="64"/>
  </r>
  <r>
    <x v="110"/>
    <x v="39"/>
    <n v="10348"/>
    <n v="10348"/>
    <n v="12483.5"/>
    <n v="905"/>
    <x v="1"/>
    <x v="1"/>
    <x v="5"/>
    <x v="30"/>
  </r>
  <r>
    <x v="111"/>
    <x v="42"/>
    <n v="0"/>
    <n v="0"/>
    <n v="6950"/>
    <n v="3500"/>
    <x v="1"/>
    <x v="1"/>
    <x v="5"/>
    <x v="33"/>
  </r>
  <r>
    <x v="112"/>
    <x v="97"/>
    <n v="0"/>
    <n v="0"/>
    <n v="14088"/>
    <n v="2885"/>
    <x v="1"/>
    <x v="1"/>
    <x v="5"/>
    <x v="32"/>
  </r>
  <r>
    <x v="113"/>
    <x v="98"/>
    <n v="0"/>
    <n v="0"/>
    <n v="0"/>
    <n v="25407.33"/>
    <x v="1"/>
    <x v="3"/>
    <x v="15"/>
    <x v="63"/>
  </r>
  <r>
    <x v="114"/>
    <x v="99"/>
    <n v="15318"/>
    <n v="14340"/>
    <n v="36900"/>
    <n v="51085.3"/>
    <x v="1"/>
    <x v="1"/>
    <x v="31"/>
    <x v="65"/>
  </r>
  <r>
    <x v="115"/>
    <x v="100"/>
    <n v="12200"/>
    <n v="8475"/>
    <n v="0"/>
    <n v="0"/>
    <x v="1"/>
    <x v="1"/>
    <x v="31"/>
    <x v="66"/>
  </r>
  <r>
    <x v="116"/>
    <x v="101"/>
    <n v="4738"/>
    <n v="4738"/>
    <n v="20458"/>
    <n v="28898"/>
    <x v="1"/>
    <x v="1"/>
    <x v="16"/>
    <x v="67"/>
  </r>
  <r>
    <x v="117"/>
    <x v="102"/>
    <n v="6400"/>
    <n v="3815"/>
    <n v="0"/>
    <n v="0"/>
    <x v="1"/>
    <x v="1"/>
    <x v="16"/>
    <x v="68"/>
  </r>
  <r>
    <x v="118"/>
    <x v="103"/>
    <n v="10303.25"/>
    <n v="9656.25"/>
    <n v="27344.5"/>
    <n v="19183.490000000002"/>
    <x v="1"/>
    <x v="1"/>
    <x v="1"/>
    <x v="65"/>
  </r>
  <r>
    <x v="119"/>
    <x v="104"/>
    <n v="3736.84"/>
    <n v="495.84"/>
    <n v="0"/>
    <n v="0"/>
    <x v="1"/>
    <x v="1"/>
    <x v="1"/>
    <x v="66"/>
  </r>
  <r>
    <x v="120"/>
    <x v="105"/>
    <n v="1226"/>
    <n v="0"/>
    <n v="260000"/>
    <n v="0"/>
    <x v="1"/>
    <x v="3"/>
    <x v="18"/>
    <x v="18"/>
  </r>
  <r>
    <x v="121"/>
    <x v="106"/>
    <n v="8734"/>
    <n v="5260"/>
    <n v="26260"/>
    <n v="14690"/>
    <x v="1"/>
    <x v="4"/>
    <x v="27"/>
    <x v="69"/>
  </r>
  <r>
    <x v="122"/>
    <x v="107"/>
    <n v="0"/>
    <n v="0"/>
    <n v="660"/>
    <n v="1640"/>
    <x v="1"/>
    <x v="4"/>
    <x v="14"/>
    <x v="23"/>
  </r>
  <r>
    <x v="123"/>
    <x v="108"/>
    <n v="0"/>
    <n v="0"/>
    <n v="15000"/>
    <n v="129000"/>
    <x v="1"/>
    <x v="4"/>
    <x v="27"/>
    <x v="70"/>
  </r>
  <r>
    <x v="124"/>
    <x v="109"/>
    <n v="16500"/>
    <n v="5500"/>
    <n v="21200"/>
    <n v="10600"/>
    <x v="1"/>
    <x v="2"/>
    <x v="32"/>
    <x v="18"/>
  </r>
  <r>
    <x v="125"/>
    <x v="110"/>
    <n v="0"/>
    <n v="0"/>
    <n v="0"/>
    <n v="10800"/>
    <x v="1"/>
    <x v="2"/>
    <x v="33"/>
    <x v="18"/>
  </r>
  <r>
    <x v="126"/>
    <x v="111"/>
    <n v="291657.5"/>
    <n v="193673.5"/>
    <n v="383921"/>
    <n v="345090.4"/>
    <x v="1"/>
    <x v="2"/>
    <x v="33"/>
    <x v="18"/>
  </r>
  <r>
    <x v="127"/>
    <x v="112"/>
    <n v="0"/>
    <n v="0"/>
    <n v="0"/>
    <n v="0"/>
    <x v="1"/>
    <x v="2"/>
    <x v="33"/>
    <x v="18"/>
  </r>
  <r>
    <x v="128"/>
    <x v="113"/>
    <n v="70542.399999999994"/>
    <n v="43766"/>
    <n v="79244"/>
    <n v="81677.600000000006"/>
    <x v="1"/>
    <x v="2"/>
    <x v="33"/>
    <x v="18"/>
  </r>
  <r>
    <x v="129"/>
    <x v="114"/>
    <n v="9515"/>
    <n v="5060"/>
    <n v="10540"/>
    <n v="9860"/>
    <x v="1"/>
    <x v="2"/>
    <x v="34"/>
    <x v="18"/>
  </r>
  <r>
    <x v="130"/>
    <x v="115"/>
    <n v="3245"/>
    <n v="1760"/>
    <n v="3100"/>
    <n v="2900"/>
    <x v="1"/>
    <x v="2"/>
    <x v="10"/>
    <x v="38"/>
  </r>
  <r>
    <x v="131"/>
    <x v="116"/>
    <n v="10090"/>
    <n v="12290"/>
    <n v="48180"/>
    <n v="24055"/>
    <x v="1"/>
    <x v="2"/>
    <x v="35"/>
    <x v="71"/>
  </r>
  <r>
    <x v="132"/>
    <x v="117"/>
    <n v="0"/>
    <n v="0"/>
    <n v="10600"/>
    <n v="0"/>
    <x v="1"/>
    <x v="2"/>
    <x v="35"/>
    <x v="72"/>
  </r>
  <r>
    <x v="133"/>
    <x v="70"/>
    <n v="13507.33"/>
    <n v="12446.33"/>
    <n v="12155"/>
    <n v="12232.5"/>
    <x v="1"/>
    <x v="1"/>
    <x v="20"/>
    <x v="45"/>
  </r>
  <r>
    <x v="134"/>
    <x v="118"/>
    <n v="431.55"/>
    <n v="428.07"/>
    <n v="5560.14"/>
    <n v="1807.58"/>
    <x v="1"/>
    <x v="4"/>
    <x v="36"/>
    <x v="18"/>
  </r>
  <r>
    <x v="135"/>
    <x v="119"/>
    <n v="5243.94"/>
    <n v="3486.38"/>
    <n v="11906.52"/>
    <n v="973.97"/>
    <x v="1"/>
    <x v="4"/>
    <x v="30"/>
    <x v="73"/>
  </r>
  <r>
    <x v="136"/>
    <x v="120"/>
    <n v="6000"/>
    <n v="4000"/>
    <n v="12181.09"/>
    <n v="10558.04"/>
    <x v="1"/>
    <x v="4"/>
    <x v="30"/>
    <x v="74"/>
  </r>
  <r>
    <x v="137"/>
    <x v="121"/>
    <n v="4000"/>
    <n v="4000"/>
    <n v="0"/>
    <n v="2314"/>
    <x v="1"/>
    <x v="4"/>
    <x v="26"/>
    <x v="59"/>
  </r>
  <r>
    <x v="138"/>
    <x v="122"/>
    <n v="0"/>
    <n v="0"/>
    <n v="2445"/>
    <n v="0"/>
    <x v="1"/>
    <x v="4"/>
    <x v="26"/>
    <x v="56"/>
  </r>
  <r>
    <x v="139"/>
    <x v="123"/>
    <n v="0"/>
    <n v="0"/>
    <n v="3754.9"/>
    <n v="136"/>
    <x v="1"/>
    <x v="4"/>
    <x v="36"/>
    <x v="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86A94D-47A2-4317-97CF-C3275F332026}" name="Tableau croisé dynamique3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D75" firstHeaderRow="0" firstDataRow="1" firstDataCol="1"/>
  <pivotFields count="10">
    <pivotField axis="axisRow" showAll="0">
      <items count="1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95"/>
        <item x="41"/>
        <item x="42"/>
        <item x="40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m="1" x="140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43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72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t="default"/>
      </items>
    </pivotField>
    <pivotField axis="axisRow" showAll="0">
      <items count="126">
        <item x="15"/>
        <item x="3"/>
        <item x="45"/>
        <item x="81"/>
        <item x="27"/>
        <item x="0"/>
        <item x="8"/>
        <item x="82"/>
        <item x="25"/>
        <item x="21"/>
        <item x="90"/>
        <item x="29"/>
        <item x="30"/>
        <item x="26"/>
        <item x="88"/>
        <item x="89"/>
        <item x="66"/>
        <item x="52"/>
        <item x="114"/>
        <item x="115"/>
        <item x="109"/>
        <item x="111"/>
        <item x="113"/>
        <item x="62"/>
        <item x="67"/>
        <item x="65"/>
        <item x="112"/>
        <item x="31"/>
        <item x="35"/>
        <item x="122"/>
        <item x="80"/>
        <item x="36"/>
        <item x="106"/>
        <item x="107"/>
        <item x="86"/>
        <item x="85"/>
        <item x="84"/>
        <item x="117"/>
        <item x="116"/>
        <item x="16"/>
        <item x="28"/>
        <item x="7"/>
        <item x="6"/>
        <item x="5"/>
        <item x="4"/>
        <item x="37"/>
        <item x="44"/>
        <item x="22"/>
        <item x="20"/>
        <item x="23"/>
        <item x="24"/>
        <item x="120"/>
        <item x="47"/>
        <item x="87"/>
        <item x="70"/>
        <item x="14"/>
        <item x="12"/>
        <item x="11"/>
        <item x="13"/>
        <item x="100"/>
        <item x="99"/>
        <item x="18"/>
        <item x="79"/>
        <item x="43"/>
        <item x="74"/>
        <item x="77"/>
        <item x="41"/>
        <item x="71"/>
        <item x="73"/>
        <item x="75"/>
        <item x="72"/>
        <item x="93"/>
        <item x="78"/>
        <item x="9"/>
        <item x="104"/>
        <item x="103"/>
        <item x="108"/>
        <item x="68"/>
        <item x="54"/>
        <item x="61"/>
        <item x="17"/>
        <item x="83"/>
        <item x="32"/>
        <item x="33"/>
        <item x="76"/>
        <item x="96"/>
        <item x="94"/>
        <item x="95"/>
        <item x="34"/>
        <item x="19"/>
        <item x="59"/>
        <item x="118"/>
        <item x="119"/>
        <item x="102"/>
        <item x="101"/>
        <item x="58"/>
        <item x="121"/>
        <item x="48"/>
        <item x="49"/>
        <item x="38"/>
        <item x="39"/>
        <item x="40"/>
        <item x="42"/>
        <item x="91"/>
        <item x="92"/>
        <item x="97"/>
        <item x="10"/>
        <item x="105"/>
        <item x="55"/>
        <item x="57"/>
        <item x="56"/>
        <item x="53"/>
        <item x="46"/>
        <item x="69"/>
        <item x="123"/>
        <item x="63"/>
        <item x="50"/>
        <item x="98"/>
        <item x="110"/>
        <item m="1" x="124"/>
        <item x="51"/>
        <item x="1"/>
        <item x="2"/>
        <item x="60"/>
        <item x="64"/>
        <item t="default"/>
      </items>
    </pivotField>
    <pivotField dataField="1" numFmtId="43" showAll="0"/>
    <pivotField dataField="1" numFmtId="43" showAll="0"/>
    <pivotField dataField="1" numFmtId="43" showAll="0"/>
    <pivotField showAll="0"/>
    <pivotField axis="axisRow" showAll="0">
      <items count="3">
        <item x="0"/>
        <item x="1"/>
        <item t="default"/>
      </items>
    </pivotField>
    <pivotField axis="axisRow" showAll="0">
      <items count="7">
        <item m="1" x="5"/>
        <item x="2"/>
        <item x="3"/>
        <item x="0"/>
        <item x="1"/>
        <item x="4"/>
        <item t="default"/>
      </items>
    </pivotField>
    <pivotField axis="axisRow" showAll="0">
      <items count="38">
        <item sd="0" x="1"/>
        <item sd="0" x="18"/>
        <item sd="0" x="28"/>
        <item sd="0" x="19"/>
        <item sd="0" x="6"/>
        <item sd="0" x="10"/>
        <item sd="0" x="4"/>
        <item sd="0" x="11"/>
        <item sd="0" x="3"/>
        <item sd="0" x="29"/>
        <item sd="0" x="27"/>
        <item sd="0" x="20"/>
        <item sd="0" x="2"/>
        <item sd="0" x="0"/>
        <item sd="0" x="15"/>
        <item sd="0" x="12"/>
        <item sd="0" x="9"/>
        <item sd="0" x="25"/>
        <item sd="0" x="21"/>
        <item sd="0" x="13"/>
        <item sd="0" x="8"/>
        <item sd="0" x="30"/>
        <item sd="0" x="14"/>
        <item sd="0" x="36"/>
        <item sd="0" x="26"/>
        <item sd="0" x="23"/>
        <item sd="0" x="24"/>
        <item sd="0" x="22"/>
        <item sd="0" x="17"/>
        <item sd="0" x="5"/>
        <item sd="0" x="33"/>
        <item sd="0" x="32"/>
        <item sd="0" x="35"/>
        <item sd="0" x="34"/>
        <item sd="0" x="7"/>
        <item sd="0" x="16"/>
        <item sd="0" x="31"/>
        <item t="default"/>
      </items>
    </pivotField>
    <pivotField axis="axisRow" showAll="0">
      <items count="76">
        <item x="18"/>
        <item x="19"/>
        <item x="17"/>
        <item x="14"/>
        <item x="55"/>
        <item x="54"/>
        <item x="43"/>
        <item x="16"/>
        <item x="9"/>
        <item x="40"/>
        <item x="10"/>
        <item x="44"/>
        <item x="39"/>
        <item x="29"/>
        <item x="30"/>
        <item x="6"/>
        <item x="38"/>
        <item x="51"/>
        <item x="56"/>
        <item x="58"/>
        <item x="33"/>
        <item x="31"/>
        <item x="61"/>
        <item x="5"/>
        <item x="0"/>
        <item x="63"/>
        <item x="62"/>
        <item x="53"/>
        <item x="25"/>
        <item x="24"/>
        <item x="15"/>
        <item x="59"/>
        <item x="22"/>
        <item x="7"/>
        <item x="57"/>
        <item x="11"/>
        <item x="41"/>
        <item x="46"/>
        <item x="34"/>
        <item x="42"/>
        <item x="48"/>
        <item x="52"/>
        <item x="68"/>
        <item x="67"/>
        <item x="32"/>
        <item x="47"/>
        <item x="69"/>
        <item x="23"/>
        <item x="70"/>
        <item x="60"/>
        <item x="73"/>
        <item x="74"/>
        <item x="71"/>
        <item x="72"/>
        <item x="3"/>
        <item x="12"/>
        <item x="13"/>
        <item x="20"/>
        <item x="21"/>
        <item x="26"/>
        <item x="27"/>
        <item x="28"/>
        <item x="35"/>
        <item x="36"/>
        <item x="37"/>
        <item x="45"/>
        <item x="65"/>
        <item x="66"/>
        <item x="4"/>
        <item x="1"/>
        <item x="8"/>
        <item x="2"/>
        <item x="64"/>
        <item x="49"/>
        <item x="50"/>
        <item t="default"/>
      </items>
    </pivotField>
  </pivotFields>
  <rowFields count="6">
    <field x="7"/>
    <field x="6"/>
    <field x="8"/>
    <field x="9"/>
    <field x="1"/>
    <field x="0"/>
  </rowFields>
  <rowItems count="72">
    <i>
      <x v="1"/>
    </i>
    <i r="1">
      <x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6"/>
    </i>
    <i r="2">
      <x v="19"/>
    </i>
    <i r="2">
      <x v="20"/>
    </i>
    <i r="2">
      <x v="28"/>
    </i>
    <i r="1">
      <x v="1"/>
    </i>
    <i r="2">
      <x v="5"/>
    </i>
    <i r="2">
      <x v="7"/>
    </i>
    <i r="2">
      <x v="30"/>
    </i>
    <i r="2">
      <x v="31"/>
    </i>
    <i r="2">
      <x v="32"/>
    </i>
    <i r="2">
      <x v="33"/>
    </i>
    <i>
      <x v="2"/>
    </i>
    <i r="1">
      <x/>
    </i>
    <i r="2">
      <x v="1"/>
    </i>
    <i r="2">
      <x v="2"/>
    </i>
    <i r="2">
      <x v="14"/>
    </i>
    <i r="2">
      <x v="15"/>
    </i>
    <i r="2">
      <x v="26"/>
    </i>
    <i r="2">
      <x v="34"/>
    </i>
    <i r="1">
      <x v="1"/>
    </i>
    <i r="2">
      <x v="1"/>
    </i>
    <i r="2">
      <x v="14"/>
    </i>
    <i r="2">
      <x v="15"/>
    </i>
    <i r="2">
      <x v="26"/>
    </i>
    <i>
      <x v="3"/>
    </i>
    <i r="1">
      <x/>
    </i>
    <i r="2">
      <x v="13"/>
    </i>
    <i r="2">
      <x v="18"/>
    </i>
    <i r="2">
      <x v="25"/>
    </i>
    <i r="2">
      <x v="27"/>
    </i>
    <i r="1">
      <x v="1"/>
    </i>
    <i r="2">
      <x v="18"/>
    </i>
    <i r="2">
      <x v="25"/>
    </i>
    <i r="2">
      <x v="27"/>
    </i>
    <i>
      <x v="4"/>
    </i>
    <i r="1">
      <x/>
    </i>
    <i r="2">
      <x/>
    </i>
    <i r="2">
      <x v="11"/>
    </i>
    <i r="2">
      <x v="12"/>
    </i>
    <i r="2">
      <x v="17"/>
    </i>
    <i r="2">
      <x v="29"/>
    </i>
    <i r="2">
      <x v="35"/>
    </i>
    <i r="1">
      <x v="1"/>
    </i>
    <i r="2">
      <x/>
    </i>
    <i r="2">
      <x v="11"/>
    </i>
    <i r="2">
      <x v="12"/>
    </i>
    <i r="2">
      <x v="17"/>
    </i>
    <i r="2">
      <x v="29"/>
    </i>
    <i r="2">
      <x v="35"/>
    </i>
    <i r="2">
      <x v="36"/>
    </i>
    <i>
      <x v="5"/>
    </i>
    <i r="1">
      <x/>
    </i>
    <i r="2">
      <x v="10"/>
    </i>
    <i r="2">
      <x v="21"/>
    </i>
    <i r="2">
      <x v="22"/>
    </i>
    <i r="2">
      <x v="24"/>
    </i>
    <i r="1">
      <x v="1"/>
    </i>
    <i r="2">
      <x v="10"/>
    </i>
    <i r="2">
      <x v="21"/>
    </i>
    <i r="2">
      <x v="22"/>
    </i>
    <i r="2">
      <x v="23"/>
    </i>
    <i r="2">
      <x v="2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Solde 31/12/24" fld="4" baseField="0" baseItem="0" numFmtId="43"/>
    <dataField name="Somme de Solde 30/06/25" fld="3" baseField="0" baseItem="0" numFmtId="43"/>
    <dataField name="Somme de Solde 30/09/25" fld="2" baseField="0" baseItem="0" numFmtId="43"/>
  </dataFields>
  <formats count="126">
    <format dxfId="125">
      <pivotArea field="-2" type="button" dataOnly="0" labelOnly="1" outline="0" axis="axisCol" fieldPosition="0"/>
    </format>
    <format dxfId="124">
      <pivotArea field="6" type="button" dataOnly="0" labelOnly="1" outline="0" axis="axisRow" fieldPosition="1"/>
    </format>
    <format dxfId="123">
      <pivotArea type="topRight" dataOnly="0" labelOnly="1" outline="0" fieldPosition="0"/>
    </format>
    <format dxfId="12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21">
      <pivotArea outline="0" collapsedLevelsAreSubtotals="1" fieldPosition="0"/>
    </format>
    <format dxfId="120">
      <pivotArea field="6" dataOnly="0" labelOnly="1" grandRow="1" outline="0" axis="axisRow" fieldPosition="1">
        <references count="1">
          <reference field="4294967294" count="1" selected="0">
            <x v="0"/>
          </reference>
        </references>
      </pivotArea>
    </format>
    <format dxfId="119">
      <pivotArea dataOnly="0" labelOnly="1" fieldPosition="0">
        <references count="2">
          <reference field="4294967294" count="1" selected="0">
            <x v="0"/>
          </reference>
          <reference field="6" count="0"/>
        </references>
      </pivotArea>
    </format>
    <format dxfId="118">
      <pivotArea dataOnly="0" fieldPosition="0">
        <references count="1">
          <reference field="7" count="1">
            <x v="0"/>
          </reference>
        </references>
      </pivotArea>
    </format>
    <format dxfId="117">
      <pivotArea dataOnly="0" fieldPosition="0">
        <references count="1">
          <reference field="7" count="1">
            <x v="1"/>
          </reference>
        </references>
      </pivotArea>
    </format>
    <format dxfId="116">
      <pivotArea dataOnly="0" fieldPosition="0">
        <references count="1">
          <reference field="7" count="1">
            <x v="2"/>
          </reference>
        </references>
      </pivotArea>
    </format>
    <format dxfId="115">
      <pivotArea dataOnly="0" fieldPosition="0">
        <references count="1">
          <reference field="7" count="1">
            <x v="4"/>
          </reference>
        </references>
      </pivotArea>
    </format>
    <format dxfId="114">
      <pivotArea dataOnly="0" fieldPosition="0">
        <references count="1">
          <reference field="7" count="1">
            <x v="5"/>
          </reference>
        </references>
      </pivotArea>
    </format>
    <format dxfId="113">
      <pivotArea collapsedLevelsAreSubtotals="1" fieldPosition="0">
        <references count="2">
          <reference field="7" count="1" selected="0">
            <x v="0"/>
          </reference>
          <reference field="8" count="1">
            <x v="30"/>
          </reference>
        </references>
      </pivotArea>
    </format>
    <format dxfId="112">
      <pivotArea collapsedLevelsAreSubtotals="1" fieldPosition="0">
        <references count="2">
          <reference field="7" count="1" selected="0">
            <x v="0"/>
          </reference>
          <reference field="8" count="1">
            <x v="31"/>
          </reference>
        </references>
      </pivotArea>
    </format>
    <format dxfId="111">
      <pivotArea collapsedLevelsAreSubtotals="1" fieldPosition="0">
        <references count="2">
          <reference field="7" count="1" selected="0">
            <x v="0"/>
          </reference>
          <reference field="8" count="1">
            <x v="32"/>
          </reference>
        </references>
      </pivotArea>
    </format>
    <format dxfId="110">
      <pivotArea collapsedLevelsAreSubtotals="1" fieldPosition="0">
        <references count="2">
          <reference field="7" count="1" selected="0">
            <x v="0"/>
          </reference>
          <reference field="8" count="1">
            <x v="33"/>
          </reference>
        </references>
      </pivotArea>
    </format>
    <format dxfId="109">
      <pivotArea dataOnly="0" labelOnly="1" fieldPosition="0">
        <references count="2">
          <reference field="7" count="1" selected="0">
            <x v="0"/>
          </reference>
          <reference field="8" count="4">
            <x v="30"/>
            <x v="31"/>
            <x v="32"/>
            <x v="33"/>
          </reference>
        </references>
      </pivotArea>
    </format>
    <format dxfId="108">
      <pivotArea collapsedLevelsAreSubtotals="1" fieldPosition="0">
        <references count="2">
          <reference field="7" count="1" selected="0">
            <x v="1"/>
          </reference>
          <reference field="8" count="1">
            <x v="3"/>
          </reference>
        </references>
      </pivotArea>
    </format>
    <format dxfId="107">
      <pivotArea collapsedLevelsAreSubtotals="1" fieldPosition="0">
        <references count="2">
          <reference field="7" count="1" selected="0">
            <x v="1"/>
          </reference>
          <reference field="8" count="1">
            <x v="4"/>
          </reference>
        </references>
      </pivotArea>
    </format>
    <format dxfId="106">
      <pivotArea collapsedLevelsAreSubtotals="1" fieldPosition="0">
        <references count="2">
          <reference field="7" count="1" selected="0">
            <x v="1"/>
          </reference>
          <reference field="8" count="1">
            <x v="5"/>
          </reference>
        </references>
      </pivotArea>
    </format>
    <format dxfId="105">
      <pivotArea collapsedLevelsAreSubtotals="1" fieldPosition="0">
        <references count="2">
          <reference field="7" count="1" selected="0">
            <x v="1"/>
          </reference>
          <reference field="8" count="1">
            <x v="6"/>
          </reference>
        </references>
      </pivotArea>
    </format>
    <format dxfId="104">
      <pivotArea collapsedLevelsAreSubtotals="1" fieldPosition="0">
        <references count="2">
          <reference field="7" count="1" selected="0">
            <x v="1"/>
          </reference>
          <reference field="8" count="1">
            <x v="7"/>
          </reference>
        </references>
      </pivotArea>
    </format>
    <format dxfId="103">
      <pivotArea collapsedLevelsAreSubtotals="1" fieldPosition="0">
        <references count="2">
          <reference field="7" count="1" selected="0">
            <x v="1"/>
          </reference>
          <reference field="8" count="1">
            <x v="8"/>
          </reference>
        </references>
      </pivotArea>
    </format>
    <format dxfId="102">
      <pivotArea collapsedLevelsAreSubtotals="1" fieldPosition="0">
        <references count="2">
          <reference field="7" count="1" selected="0">
            <x v="1"/>
          </reference>
          <reference field="8" count="1">
            <x v="9"/>
          </reference>
        </references>
      </pivotArea>
    </format>
    <format dxfId="101">
      <pivotArea collapsedLevelsAreSubtotals="1" fieldPosition="0">
        <references count="2">
          <reference field="7" count="1" selected="0">
            <x v="1"/>
          </reference>
          <reference field="8" count="1">
            <x v="16"/>
          </reference>
        </references>
      </pivotArea>
    </format>
    <format dxfId="100">
      <pivotArea collapsedLevelsAreSubtotals="1" fieldPosition="0">
        <references count="2">
          <reference field="7" count="1" selected="0">
            <x v="1"/>
          </reference>
          <reference field="8" count="1">
            <x v="19"/>
          </reference>
        </references>
      </pivotArea>
    </format>
    <format dxfId="99">
      <pivotArea collapsedLevelsAreSubtotals="1" fieldPosition="0">
        <references count="2">
          <reference field="7" count="1" selected="0">
            <x v="1"/>
          </reference>
          <reference field="8" count="1">
            <x v="20"/>
          </reference>
        </references>
      </pivotArea>
    </format>
    <format dxfId="98">
      <pivotArea collapsedLevelsAreSubtotals="1" fieldPosition="0">
        <references count="2">
          <reference field="7" count="1" selected="0">
            <x v="1"/>
          </reference>
          <reference field="8" count="1">
            <x v="28"/>
          </reference>
        </references>
      </pivotArea>
    </format>
    <format dxfId="97">
      <pivotArea dataOnly="0" labelOnly="1" fieldPosition="0">
        <references count="2">
          <reference field="7" count="1" selected="0">
            <x v="1"/>
          </reference>
          <reference field="8" count="11">
            <x v="3"/>
            <x v="4"/>
            <x v="5"/>
            <x v="6"/>
            <x v="7"/>
            <x v="8"/>
            <x v="9"/>
            <x v="16"/>
            <x v="19"/>
            <x v="20"/>
            <x v="28"/>
          </reference>
        </references>
      </pivotArea>
    </format>
    <format dxfId="96">
      <pivotArea collapsedLevelsAreSubtotals="1" fieldPosition="0">
        <references count="2">
          <reference field="7" count="1" selected="0">
            <x v="2"/>
          </reference>
          <reference field="8" count="1">
            <x v="1"/>
          </reference>
        </references>
      </pivotArea>
    </format>
    <format dxfId="95">
      <pivotArea collapsedLevelsAreSubtotals="1" fieldPosition="0">
        <references count="2">
          <reference field="7" count="1" selected="0">
            <x v="2"/>
          </reference>
          <reference field="8" count="1">
            <x v="2"/>
          </reference>
        </references>
      </pivotArea>
    </format>
    <format dxfId="94">
      <pivotArea collapsedLevelsAreSubtotals="1" fieldPosition="0">
        <references count="2">
          <reference field="7" count="1" selected="0">
            <x v="2"/>
          </reference>
          <reference field="8" count="1">
            <x v="14"/>
          </reference>
        </references>
      </pivotArea>
    </format>
    <format dxfId="93">
      <pivotArea collapsedLevelsAreSubtotals="1" fieldPosition="0">
        <references count="2">
          <reference field="7" count="1" selected="0">
            <x v="2"/>
          </reference>
          <reference field="8" count="1">
            <x v="15"/>
          </reference>
        </references>
      </pivotArea>
    </format>
    <format dxfId="92">
      <pivotArea collapsedLevelsAreSubtotals="1" fieldPosition="0">
        <references count="2">
          <reference field="7" count="1" selected="0">
            <x v="2"/>
          </reference>
          <reference field="8" count="1">
            <x v="26"/>
          </reference>
        </references>
      </pivotArea>
    </format>
    <format dxfId="91">
      <pivotArea collapsedLevelsAreSubtotals="1" fieldPosition="0">
        <references count="2">
          <reference field="7" count="1" selected="0">
            <x v="2"/>
          </reference>
          <reference field="8" count="1">
            <x v="34"/>
          </reference>
        </references>
      </pivotArea>
    </format>
    <format dxfId="90">
      <pivotArea dataOnly="0" labelOnly="1" fieldPosition="0">
        <references count="2">
          <reference field="7" count="1" selected="0">
            <x v="2"/>
          </reference>
          <reference field="8" count="6">
            <x v="1"/>
            <x v="2"/>
            <x v="14"/>
            <x v="15"/>
            <x v="26"/>
            <x v="34"/>
          </reference>
        </references>
      </pivotArea>
    </format>
    <format dxfId="89">
      <pivotArea collapsedLevelsAreSubtotals="1" fieldPosition="0">
        <references count="2">
          <reference field="7" count="1" selected="0">
            <x v="4"/>
          </reference>
          <reference field="8" count="1">
            <x v="0"/>
          </reference>
        </references>
      </pivotArea>
    </format>
    <format dxfId="88">
      <pivotArea collapsedLevelsAreSubtotals="1" fieldPosition="0">
        <references count="2">
          <reference field="7" count="1" selected="0">
            <x v="4"/>
          </reference>
          <reference field="8" count="1">
            <x v="11"/>
          </reference>
        </references>
      </pivotArea>
    </format>
    <format dxfId="87">
      <pivotArea collapsedLevelsAreSubtotals="1" fieldPosition="0">
        <references count="2">
          <reference field="7" count="1" selected="0">
            <x v="4"/>
          </reference>
          <reference field="8" count="1">
            <x v="12"/>
          </reference>
        </references>
      </pivotArea>
    </format>
    <format dxfId="86">
      <pivotArea collapsedLevelsAreSubtotals="1" fieldPosition="0">
        <references count="2">
          <reference field="7" count="1" selected="0">
            <x v="4"/>
          </reference>
          <reference field="8" count="1">
            <x v="17"/>
          </reference>
        </references>
      </pivotArea>
    </format>
    <format dxfId="85">
      <pivotArea collapsedLevelsAreSubtotals="1" fieldPosition="0">
        <references count="2">
          <reference field="7" count="1" selected="0">
            <x v="4"/>
          </reference>
          <reference field="8" count="1">
            <x v="29"/>
          </reference>
        </references>
      </pivotArea>
    </format>
    <format dxfId="84">
      <pivotArea collapsedLevelsAreSubtotals="1" fieldPosition="0">
        <references count="2">
          <reference field="7" count="1" selected="0">
            <x v="4"/>
          </reference>
          <reference field="8" count="1">
            <x v="35"/>
          </reference>
        </references>
      </pivotArea>
    </format>
    <format dxfId="83">
      <pivotArea collapsedLevelsAreSubtotals="1" fieldPosition="0">
        <references count="2">
          <reference field="7" count="1" selected="0">
            <x v="4"/>
          </reference>
          <reference field="8" count="1">
            <x v="36"/>
          </reference>
        </references>
      </pivotArea>
    </format>
    <format dxfId="82">
      <pivotArea dataOnly="0" labelOnly="1" fieldPosition="0">
        <references count="2">
          <reference field="7" count="1" selected="0">
            <x v="4"/>
          </reference>
          <reference field="8" count="7">
            <x v="0"/>
            <x v="11"/>
            <x v="12"/>
            <x v="17"/>
            <x v="29"/>
            <x v="35"/>
            <x v="36"/>
          </reference>
        </references>
      </pivotArea>
    </format>
    <format dxfId="81">
      <pivotArea collapsedLevelsAreSubtotals="1" fieldPosition="0">
        <references count="2">
          <reference field="7" count="1" selected="0">
            <x v="1"/>
          </reference>
          <reference field="8" count="1">
            <x v="3"/>
          </reference>
        </references>
      </pivotArea>
    </format>
    <format dxfId="80">
      <pivotArea collapsedLevelsAreSubtotals="1" fieldPosition="0">
        <references count="2">
          <reference field="7" count="1" selected="0">
            <x v="1"/>
          </reference>
          <reference field="8" count="1">
            <x v="4"/>
          </reference>
        </references>
      </pivotArea>
    </format>
    <format dxfId="79">
      <pivotArea collapsedLevelsAreSubtotals="1" fieldPosition="0">
        <references count="2">
          <reference field="7" count="1" selected="0">
            <x v="1"/>
          </reference>
          <reference field="8" count="1">
            <x v="5"/>
          </reference>
        </references>
      </pivotArea>
    </format>
    <format dxfId="78">
      <pivotArea collapsedLevelsAreSubtotals="1" fieldPosition="0">
        <references count="2">
          <reference field="7" count="1" selected="0">
            <x v="1"/>
          </reference>
          <reference field="8" count="1">
            <x v="6"/>
          </reference>
        </references>
      </pivotArea>
    </format>
    <format dxfId="77">
      <pivotArea collapsedLevelsAreSubtotals="1" fieldPosition="0">
        <references count="2">
          <reference field="7" count="1" selected="0">
            <x v="1"/>
          </reference>
          <reference field="8" count="1">
            <x v="7"/>
          </reference>
        </references>
      </pivotArea>
    </format>
    <format dxfId="76">
      <pivotArea collapsedLevelsAreSubtotals="1" fieldPosition="0">
        <references count="2">
          <reference field="7" count="1" selected="0">
            <x v="1"/>
          </reference>
          <reference field="8" count="1">
            <x v="8"/>
          </reference>
        </references>
      </pivotArea>
    </format>
    <format dxfId="75">
      <pivotArea collapsedLevelsAreSubtotals="1" fieldPosition="0">
        <references count="2">
          <reference field="7" count="1" selected="0">
            <x v="1"/>
          </reference>
          <reference field="8" count="1">
            <x v="9"/>
          </reference>
        </references>
      </pivotArea>
    </format>
    <format dxfId="74">
      <pivotArea collapsedLevelsAreSubtotals="1" fieldPosition="0">
        <references count="2">
          <reference field="7" count="1" selected="0">
            <x v="1"/>
          </reference>
          <reference field="8" count="1">
            <x v="16"/>
          </reference>
        </references>
      </pivotArea>
    </format>
    <format dxfId="73">
      <pivotArea collapsedLevelsAreSubtotals="1" fieldPosition="0">
        <references count="2">
          <reference field="7" count="1" selected="0">
            <x v="1"/>
          </reference>
          <reference field="8" count="1">
            <x v="19"/>
          </reference>
        </references>
      </pivotArea>
    </format>
    <format dxfId="72">
      <pivotArea collapsedLevelsAreSubtotals="1" fieldPosition="0">
        <references count="2">
          <reference field="7" count="1" selected="0">
            <x v="1"/>
          </reference>
          <reference field="8" count="1">
            <x v="20"/>
          </reference>
        </references>
      </pivotArea>
    </format>
    <format dxfId="71">
      <pivotArea collapsedLevelsAreSubtotals="1" fieldPosition="0">
        <references count="2">
          <reference field="7" count="1" selected="0">
            <x v="1"/>
          </reference>
          <reference field="8" count="1">
            <x v="28"/>
          </reference>
        </references>
      </pivotArea>
    </format>
    <format dxfId="70">
      <pivotArea dataOnly="0" labelOnly="1" fieldPosition="0">
        <references count="2">
          <reference field="7" count="1" selected="0">
            <x v="1"/>
          </reference>
          <reference field="8" count="11">
            <x v="3"/>
            <x v="4"/>
            <x v="5"/>
            <x v="6"/>
            <x v="7"/>
            <x v="8"/>
            <x v="9"/>
            <x v="16"/>
            <x v="19"/>
            <x v="20"/>
            <x v="28"/>
          </reference>
        </references>
      </pivotArea>
    </format>
    <format dxfId="69">
      <pivotArea collapsedLevelsAreSubtotals="1" fieldPosition="0">
        <references count="2">
          <reference field="7" count="1" selected="0">
            <x v="5"/>
          </reference>
          <reference field="8" count="1">
            <x v="10"/>
          </reference>
        </references>
      </pivotArea>
    </format>
    <format dxfId="68">
      <pivotArea collapsedLevelsAreSubtotals="1" fieldPosition="0">
        <references count="2">
          <reference field="7" count="1" selected="0">
            <x v="5"/>
          </reference>
          <reference field="8" count="1">
            <x v="21"/>
          </reference>
        </references>
      </pivotArea>
    </format>
    <format dxfId="67">
      <pivotArea collapsedLevelsAreSubtotals="1" fieldPosition="0">
        <references count="2">
          <reference field="7" count="1" selected="0">
            <x v="5"/>
          </reference>
          <reference field="8" count="1">
            <x v="22"/>
          </reference>
        </references>
      </pivotArea>
    </format>
    <format dxfId="66">
      <pivotArea collapsedLevelsAreSubtotals="1" fieldPosition="0">
        <references count="2">
          <reference field="7" count="1" selected="0">
            <x v="5"/>
          </reference>
          <reference field="8" count="1">
            <x v="23"/>
          </reference>
        </references>
      </pivotArea>
    </format>
    <format dxfId="65">
      <pivotArea collapsedLevelsAreSubtotals="1" fieldPosition="0">
        <references count="2">
          <reference field="7" count="1" selected="0">
            <x v="5"/>
          </reference>
          <reference field="8" count="1">
            <x v="24"/>
          </reference>
        </references>
      </pivotArea>
    </format>
    <format dxfId="64">
      <pivotArea dataOnly="0" labelOnly="1" fieldPosition="0">
        <references count="2">
          <reference field="7" count="1" selected="0">
            <x v="5"/>
          </reference>
          <reference field="8" count="5">
            <x v="10"/>
            <x v="21"/>
            <x v="22"/>
            <x v="23"/>
            <x v="24"/>
          </reference>
        </references>
      </pivotArea>
    </format>
    <format dxfId="63">
      <pivotArea collapsedLevelsAreSubtotals="1" fieldPosition="0">
        <references count="1">
          <reference field="7" count="1">
            <x v="0"/>
          </reference>
        </references>
      </pivotArea>
    </format>
    <format dxfId="62">
      <pivotArea dataOnly="0" labelOnly="1" fieldPosition="0">
        <references count="1">
          <reference field="7" count="1">
            <x v="0"/>
          </reference>
        </references>
      </pivotArea>
    </format>
    <format dxfId="61">
      <pivotArea collapsedLevelsAreSubtotals="1" fieldPosition="0">
        <references count="1">
          <reference field="7" count="1">
            <x v="1"/>
          </reference>
        </references>
      </pivotArea>
    </format>
    <format dxfId="60">
      <pivotArea dataOnly="0" labelOnly="1" fieldPosition="0">
        <references count="1">
          <reference field="7" count="1">
            <x v="1"/>
          </reference>
        </references>
      </pivotArea>
    </format>
    <format dxfId="59">
      <pivotArea collapsedLevelsAreSubtotals="1" fieldPosition="0">
        <references count="1">
          <reference field="7" count="1">
            <x v="2"/>
          </reference>
        </references>
      </pivotArea>
    </format>
    <format dxfId="58">
      <pivotArea dataOnly="0" labelOnly="1" fieldPosition="0">
        <references count="1">
          <reference field="7" count="1">
            <x v="2"/>
          </reference>
        </references>
      </pivotArea>
    </format>
    <format dxfId="57">
      <pivotArea collapsedLevelsAreSubtotals="1" fieldPosition="0">
        <references count="1">
          <reference field="7" count="1">
            <x v="3"/>
          </reference>
        </references>
      </pivotArea>
    </format>
    <format dxfId="56">
      <pivotArea dataOnly="0" labelOnly="1" fieldPosition="0">
        <references count="1">
          <reference field="7" count="1">
            <x v="3"/>
          </reference>
        </references>
      </pivotArea>
    </format>
    <format dxfId="55">
      <pivotArea collapsedLevelsAreSubtotals="1" fieldPosition="0">
        <references count="1">
          <reference field="7" count="1">
            <x v="4"/>
          </reference>
        </references>
      </pivotArea>
    </format>
    <format dxfId="54">
      <pivotArea dataOnly="0" labelOnly="1" fieldPosition="0">
        <references count="1">
          <reference field="7" count="1">
            <x v="4"/>
          </reference>
        </references>
      </pivotArea>
    </format>
    <format dxfId="53">
      <pivotArea collapsedLevelsAreSubtotals="1" fieldPosition="0">
        <references count="1">
          <reference field="7" count="1">
            <x v="5"/>
          </reference>
        </references>
      </pivotArea>
    </format>
    <format dxfId="52">
      <pivotArea dataOnly="0" labelOnly="1" fieldPosition="0">
        <references count="1">
          <reference field="7" count="1">
            <x v="5"/>
          </reference>
        </references>
      </pivotArea>
    </format>
    <format dxfId="51">
      <pivotArea collapsedLevelsAreSubtotals="1" fieldPosition="0">
        <references count="2">
          <reference field="7" count="1" selected="0">
            <x v="5"/>
          </reference>
          <reference field="8" count="1">
            <x v="10"/>
          </reference>
        </references>
      </pivotArea>
    </format>
    <format dxfId="50">
      <pivotArea collapsedLevelsAreSubtotals="1" fieldPosition="0">
        <references count="2">
          <reference field="7" count="1" selected="0">
            <x v="5"/>
          </reference>
          <reference field="8" count="1">
            <x v="21"/>
          </reference>
        </references>
      </pivotArea>
    </format>
    <format dxfId="49">
      <pivotArea collapsedLevelsAreSubtotals="1" fieldPosition="0">
        <references count="2">
          <reference field="7" count="1" selected="0">
            <x v="5"/>
          </reference>
          <reference field="8" count="1">
            <x v="22"/>
          </reference>
        </references>
      </pivotArea>
    </format>
    <format dxfId="48">
      <pivotArea collapsedLevelsAreSubtotals="1" fieldPosition="0">
        <references count="2">
          <reference field="7" count="1" selected="0">
            <x v="5"/>
          </reference>
          <reference field="8" count="1">
            <x v="23"/>
          </reference>
        </references>
      </pivotArea>
    </format>
    <format dxfId="47">
      <pivotArea collapsedLevelsAreSubtotals="1" fieldPosition="0">
        <references count="2">
          <reference field="7" count="1" selected="0">
            <x v="5"/>
          </reference>
          <reference field="8" count="1">
            <x v="24"/>
          </reference>
        </references>
      </pivotArea>
    </format>
    <format dxfId="46">
      <pivotArea dataOnly="0" labelOnly="1" fieldPosition="0">
        <references count="2">
          <reference field="7" count="1" selected="0">
            <x v="5"/>
          </reference>
          <reference field="8" count="5">
            <x v="10"/>
            <x v="21"/>
            <x v="22"/>
            <x v="23"/>
            <x v="24"/>
          </reference>
        </references>
      </pivotArea>
    </format>
    <format dxfId="45">
      <pivotArea grandRow="1" outline="0" collapsedLevelsAreSubtotals="1" fieldPosition="0"/>
    </format>
    <format dxfId="44">
      <pivotArea dataOnly="0" labelOnly="1" grandRow="1" outline="0" fieldPosition="0"/>
    </format>
    <format dxfId="43">
      <pivotArea outline="0" collapsedLevelsAreSubtotals="1" fieldPosition="0"/>
    </format>
    <format dxfId="42">
      <pivotArea dataOnly="0" labelOnly="1" fieldPosition="0">
        <references count="1">
          <reference field="7" count="0"/>
        </references>
      </pivotArea>
    </format>
    <format dxfId="41">
      <pivotArea dataOnly="0" labelOnly="1" grandRow="1" outline="0" fieldPosition="0"/>
    </format>
    <format dxfId="40">
      <pivotArea dataOnly="0" labelOnly="1" fieldPosition="0">
        <references count="2">
          <reference field="7" count="1" selected="0">
            <x v="0"/>
          </reference>
          <reference field="8" count="4">
            <x v="30"/>
            <x v="31"/>
            <x v="32"/>
            <x v="33"/>
          </reference>
        </references>
      </pivotArea>
    </format>
    <format dxfId="39">
      <pivotArea dataOnly="0" labelOnly="1" fieldPosition="0">
        <references count="2">
          <reference field="7" count="1" selected="0">
            <x v="1"/>
          </reference>
          <reference field="8" count="11">
            <x v="3"/>
            <x v="4"/>
            <x v="5"/>
            <x v="6"/>
            <x v="7"/>
            <x v="8"/>
            <x v="9"/>
            <x v="16"/>
            <x v="19"/>
            <x v="20"/>
            <x v="28"/>
          </reference>
        </references>
      </pivotArea>
    </format>
    <format dxfId="38">
      <pivotArea dataOnly="0" labelOnly="1" fieldPosition="0">
        <references count="2">
          <reference field="7" count="1" selected="0">
            <x v="2"/>
          </reference>
          <reference field="8" count="6">
            <x v="1"/>
            <x v="2"/>
            <x v="14"/>
            <x v="15"/>
            <x v="26"/>
            <x v="34"/>
          </reference>
        </references>
      </pivotArea>
    </format>
    <format dxfId="37">
      <pivotArea dataOnly="0" labelOnly="1" fieldPosition="0">
        <references count="2">
          <reference field="7" count="1" selected="0">
            <x v="3"/>
          </reference>
          <reference field="8" count="4">
            <x v="13"/>
            <x v="18"/>
            <x v="25"/>
            <x v="27"/>
          </reference>
        </references>
      </pivotArea>
    </format>
    <format dxfId="36">
      <pivotArea dataOnly="0" labelOnly="1" fieldPosition="0">
        <references count="2">
          <reference field="7" count="1" selected="0">
            <x v="4"/>
          </reference>
          <reference field="8" count="7">
            <x v="0"/>
            <x v="11"/>
            <x v="12"/>
            <x v="17"/>
            <x v="29"/>
            <x v="35"/>
            <x v="36"/>
          </reference>
        </references>
      </pivotArea>
    </format>
    <format dxfId="35">
      <pivotArea dataOnly="0" labelOnly="1" fieldPosition="0">
        <references count="2">
          <reference field="7" count="1" selected="0">
            <x v="5"/>
          </reference>
          <reference field="8" count="5">
            <x v="10"/>
            <x v="21"/>
            <x v="22"/>
            <x v="23"/>
            <x v="24"/>
          </reference>
        </references>
      </pivotArea>
    </format>
    <format dxfId="34">
      <pivotArea dataOnly="0" labelOnly="1" fieldPosition="0">
        <references count="2">
          <reference field="4294967294" count="1" selected="0">
            <x v="0"/>
          </reference>
          <reference field="6" count="0"/>
        </references>
      </pivotArea>
    </format>
    <format dxfId="33">
      <pivotArea outline="0" collapsedLevelsAreSubtotals="1" fieldPosition="0">
        <references count="2">
          <reference field="4294967294" count="1" selected="0">
            <x v="0"/>
          </reference>
          <reference field="6" count="0" selected="0"/>
        </references>
      </pivotArea>
    </format>
    <format dxfId="32">
      <pivotArea dataOnly="0" labelOnly="1" fieldPosition="0">
        <references count="2">
          <reference field="4294967294" count="1" selected="0">
            <x v="0"/>
          </reference>
          <reference field="6" count="0"/>
        </references>
      </pivotArea>
    </format>
    <format dxfId="31">
      <pivotArea dataOnly="0" outline="0" fieldPosition="0">
        <references count="1">
          <reference field="6" count="1">
            <x v="0"/>
          </reference>
        </references>
      </pivotArea>
    </format>
    <format dxfId="30">
      <pivotArea collapsedLevelsAreSubtotals="1" fieldPosition="0">
        <references count="1">
          <reference field="7" count="1">
            <x v="0"/>
          </reference>
        </references>
      </pivotArea>
    </format>
    <format dxfId="29">
      <pivotArea dataOnly="0" labelOnly="1" fieldPosition="0">
        <references count="1">
          <reference field="7" count="1">
            <x v="0"/>
          </reference>
        </references>
      </pivotArea>
    </format>
    <format dxfId="28">
      <pivotArea collapsedLevelsAreSubtotals="1" fieldPosition="0">
        <references count="1">
          <reference field="7" count="1">
            <x v="1"/>
          </reference>
        </references>
      </pivotArea>
    </format>
    <format dxfId="27">
      <pivotArea dataOnly="0" labelOnly="1" fieldPosition="0">
        <references count="1">
          <reference field="7" count="1">
            <x v="1"/>
          </reference>
        </references>
      </pivotArea>
    </format>
    <format dxfId="26">
      <pivotArea collapsedLevelsAreSubtotals="1" fieldPosition="0">
        <references count="1">
          <reference field="7" count="1">
            <x v="2"/>
          </reference>
        </references>
      </pivotArea>
    </format>
    <format dxfId="25">
      <pivotArea dataOnly="0" labelOnly="1" fieldPosition="0">
        <references count="1">
          <reference field="7" count="1">
            <x v="2"/>
          </reference>
        </references>
      </pivotArea>
    </format>
    <format dxfId="24">
      <pivotArea collapsedLevelsAreSubtotals="1" fieldPosition="0">
        <references count="1">
          <reference field="7" count="1">
            <x v="3"/>
          </reference>
        </references>
      </pivotArea>
    </format>
    <format dxfId="23">
      <pivotArea dataOnly="0" labelOnly="1" fieldPosition="0">
        <references count="1">
          <reference field="7" count="1">
            <x v="3"/>
          </reference>
        </references>
      </pivotArea>
    </format>
    <format dxfId="22">
      <pivotArea collapsedLevelsAreSubtotals="1" fieldPosition="0">
        <references count="1">
          <reference field="7" count="1">
            <x v="4"/>
          </reference>
        </references>
      </pivotArea>
    </format>
    <format dxfId="21">
      <pivotArea dataOnly="0" labelOnly="1" fieldPosition="0">
        <references count="1">
          <reference field="7" count="1">
            <x v="4"/>
          </reference>
        </references>
      </pivotArea>
    </format>
    <format dxfId="20">
      <pivotArea collapsedLevelsAreSubtotals="1" fieldPosition="0">
        <references count="1">
          <reference field="7" count="1">
            <x v="5"/>
          </reference>
        </references>
      </pivotArea>
    </format>
    <format dxfId="19">
      <pivotArea dataOnly="0" labelOnly="1" fieldPosition="0">
        <references count="1">
          <reference field="7" count="1">
            <x v="5"/>
          </reference>
        </references>
      </pivotArea>
    </format>
    <format dxfId="18">
      <pivotArea grandRow="1" outline="0" collapsedLevelsAreSubtotals="1" fieldPosition="0"/>
    </format>
    <format dxfId="17">
      <pivotArea dataOnly="0" labelOnly="1" grandRow="1" outline="0" fieldPosition="0"/>
    </format>
    <format dxfId="16">
      <pivotArea collapsedLevelsAreSubtotals="1" fieldPosition="0">
        <references count="1">
          <reference field="7" count="1">
            <x v="4"/>
          </reference>
        </references>
      </pivotArea>
    </format>
    <format dxfId="15">
      <pivotArea dataOnly="0" labelOnly="1" fieldPosition="0">
        <references count="1">
          <reference field="7" count="1">
            <x v="4"/>
          </reference>
        </references>
      </pivotArea>
    </format>
    <format dxfId="14">
      <pivotArea field="6" grandRow="1" outline="0" collapsedLevelsAreSubtotals="1" axis="axisRow" fieldPosition="1">
        <references count="1">
          <reference field="4294967294" count="1" selected="0">
            <x v="0"/>
          </reference>
        </references>
      </pivotArea>
    </format>
    <format dxfId="13">
      <pivotArea type="topRight" dataOnly="0" labelOnly="1" outline="0" offset="C1:D1" fieldPosition="0"/>
    </format>
    <format dxfId="12">
      <pivotArea field="6" dataOnly="0" labelOnly="1" grandRow="1" outline="0" axis="axisRow" fieldPosition="1">
        <references count="1">
          <reference field="4294967294" count="1" selected="0">
            <x v="0"/>
          </reference>
        </references>
      </pivotArea>
    </format>
    <format dxfId="11">
      <pivotArea dataOnly="0" fieldPosition="0">
        <references count="1">
          <reference field="6" count="1">
            <x v="1"/>
          </reference>
        </references>
      </pivotArea>
    </format>
    <format dxfId="10">
      <pivotArea dataOnly="0" fieldPosition="0">
        <references count="1">
          <reference field="6" count="1">
            <x v="0"/>
          </reference>
        </references>
      </pivotArea>
    </format>
    <format dxfId="9">
      <pivotArea dataOnly="0" outline="0" fieldPosition="0">
        <references count="1">
          <reference field="4294967294" count="1">
            <x v="0"/>
          </reference>
        </references>
      </pivotArea>
    </format>
    <format dxfId="8">
      <pivotArea dataOnly="0" outline="0" fieldPosition="0">
        <references count="1">
          <reference field="4294967294" count="1">
            <x v="1"/>
          </reference>
        </references>
      </pivotArea>
    </format>
    <format dxfId="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6">
      <pivotArea dataOnly="0" outline="0" fieldPosition="0">
        <references count="1">
          <reference field="4294967294" count="1">
            <x v="2"/>
          </reference>
        </references>
      </pivotArea>
    </format>
    <format dxfId="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">
      <pivotArea collapsedLevelsAreSubtotals="1" fieldPosition="0">
        <references count="3">
          <reference field="6" count="1" selected="0">
            <x v="1"/>
          </reference>
          <reference field="7" count="0" selected="0"/>
          <reference field="8" count="1">
            <x v="30"/>
          </reference>
        </references>
      </pivotArea>
    </format>
    <format dxfId="3">
      <pivotArea collapsedLevelsAreSubtotals="1" fieldPosition="0">
        <references count="3">
          <reference field="6" count="1" selected="0">
            <x v="1"/>
          </reference>
          <reference field="7" count="0" selected="0"/>
          <reference field="8" count="1">
            <x v="31"/>
          </reference>
        </references>
      </pivotArea>
    </format>
    <format dxfId="2">
      <pivotArea collapsedLevelsAreSubtotals="1" fieldPosition="0">
        <references count="3">
          <reference field="6" count="1" selected="0">
            <x v="1"/>
          </reference>
          <reference field="7" count="0" selected="0"/>
          <reference field="8" count="1">
            <x v="32"/>
          </reference>
        </references>
      </pivotArea>
    </format>
    <format dxfId="1">
      <pivotArea collapsedLevelsAreSubtotals="1" fieldPosition="0">
        <references count="3">
          <reference field="6" count="1" selected="0">
            <x v="1"/>
          </reference>
          <reference field="7" count="0" selected="0"/>
          <reference field="8" count="1">
            <x v="33"/>
          </reference>
        </references>
      </pivotArea>
    </format>
    <format dxfId="0">
      <pivotArea dataOnly="0" labelOnly="1" fieldPosition="0">
        <references count="3">
          <reference field="6" count="1" selected="0">
            <x v="1"/>
          </reference>
          <reference field="7" count="0" selected="0"/>
          <reference field="8" count="4">
            <x v="30"/>
            <x v="31"/>
            <x v="32"/>
            <x v="3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3D63-4A0B-4C28-A693-CA6E747EFB83}">
  <sheetPr>
    <tabColor rgb="FFC00000"/>
    <pageSetUpPr fitToPage="1"/>
  </sheetPr>
  <dimension ref="A1:H111"/>
  <sheetViews>
    <sheetView workbookViewId="0">
      <selection activeCell="H22" sqref="H22"/>
    </sheetView>
  </sheetViews>
  <sheetFormatPr baseColWidth="10" defaultRowHeight="14.4" x14ac:dyDescent="0.3"/>
  <cols>
    <col min="1" max="1" width="39.21875" bestFit="1" customWidth="1"/>
    <col min="2" max="4" width="23.5546875" bestFit="1" customWidth="1"/>
  </cols>
  <sheetData>
    <row r="1" spans="1:8" ht="14.4" customHeight="1" thickBot="1" x14ac:dyDescent="0.35">
      <c r="A1" s="99" t="s">
        <v>198</v>
      </c>
      <c r="B1" s="100"/>
      <c r="C1" s="100"/>
      <c r="D1" s="101"/>
      <c r="E1" s="98"/>
      <c r="F1" s="98"/>
      <c r="G1" s="98"/>
      <c r="H1" s="98"/>
    </row>
    <row r="2" spans="1:8" ht="15" thickBot="1" x14ac:dyDescent="0.35"/>
    <row r="3" spans="1:8" ht="15" thickBot="1" x14ac:dyDescent="0.35">
      <c r="A3" s="97" t="s">
        <v>180</v>
      </c>
      <c r="B3" s="54" t="s">
        <v>7</v>
      </c>
      <c r="C3" s="55" t="s">
        <v>51</v>
      </c>
      <c r="D3" s="55" t="s">
        <v>8</v>
      </c>
    </row>
    <row r="4" spans="1:8" ht="15" thickBot="1" x14ac:dyDescent="0.35">
      <c r="A4" s="56" t="s">
        <v>165</v>
      </c>
      <c r="B4" s="57">
        <v>-129861.80999999994</v>
      </c>
      <c r="C4" s="58">
        <v>-116496.75999999995</v>
      </c>
      <c r="D4" s="58">
        <v>-125679.63999999996</v>
      </c>
    </row>
    <row r="5" spans="1:8" ht="15" thickBot="1" x14ac:dyDescent="0.35">
      <c r="A5" s="59" t="s">
        <v>31</v>
      </c>
      <c r="B5" s="60">
        <v>-696851.80999999994</v>
      </c>
      <c r="C5" s="61">
        <v>-379379.58999999997</v>
      </c>
      <c r="D5" s="61">
        <v>-528062.87</v>
      </c>
    </row>
    <row r="6" spans="1:8" x14ac:dyDescent="0.3">
      <c r="A6" s="62" t="s">
        <v>166</v>
      </c>
      <c r="B6" s="63">
        <v>-322002.06999999995</v>
      </c>
      <c r="C6" s="64">
        <v>-207589.44999999995</v>
      </c>
      <c r="D6" s="64">
        <v>-279109.27999999997</v>
      </c>
    </row>
    <row r="7" spans="1:8" x14ac:dyDescent="0.3">
      <c r="A7" s="62" t="s">
        <v>167</v>
      </c>
      <c r="B7" s="63">
        <v>-163928.10999999999</v>
      </c>
      <c r="C7" s="64">
        <v>-83829.040000000008</v>
      </c>
      <c r="D7" s="64">
        <v>-125846.72</v>
      </c>
    </row>
    <row r="8" spans="1:8" x14ac:dyDescent="0.3">
      <c r="A8" s="62" t="s">
        <v>168</v>
      </c>
      <c r="B8" s="63">
        <v>-76161.27</v>
      </c>
      <c r="C8" s="64">
        <v>-29106.47</v>
      </c>
      <c r="D8" s="64">
        <v>-40069.47</v>
      </c>
    </row>
    <row r="9" spans="1:8" x14ac:dyDescent="0.3">
      <c r="A9" s="62" t="s">
        <v>169</v>
      </c>
      <c r="B9" s="63">
        <v>-40047.85</v>
      </c>
      <c r="C9" s="64">
        <v>-16371.53</v>
      </c>
      <c r="D9" s="64">
        <v>-24288.309999999998</v>
      </c>
    </row>
    <row r="10" spans="1:8" x14ac:dyDescent="0.3">
      <c r="A10" s="62" t="s">
        <v>170</v>
      </c>
      <c r="B10" s="63">
        <v>-30856.420000000002</v>
      </c>
      <c r="C10" s="64">
        <v>-15624.55</v>
      </c>
      <c r="D10" s="64">
        <v>-15624.55</v>
      </c>
    </row>
    <row r="11" spans="1:8" x14ac:dyDescent="0.3">
      <c r="A11" s="62" t="s">
        <v>171</v>
      </c>
      <c r="B11" s="63">
        <v>-20520.439999999999</v>
      </c>
      <c r="C11" s="64">
        <v>-6622.54</v>
      </c>
      <c r="D11" s="64">
        <v>-10420.299999999999</v>
      </c>
    </row>
    <row r="12" spans="1:8" x14ac:dyDescent="0.3">
      <c r="A12" s="62" t="s">
        <v>33</v>
      </c>
      <c r="B12" s="63">
        <v>-13775.84</v>
      </c>
      <c r="C12" s="64">
        <v>-4578</v>
      </c>
      <c r="D12" s="64">
        <v>-6867</v>
      </c>
    </row>
    <row r="13" spans="1:8" x14ac:dyDescent="0.3">
      <c r="A13" s="62" t="s">
        <v>172</v>
      </c>
      <c r="B13" s="63">
        <v>-9009.52</v>
      </c>
      <c r="C13" s="64">
        <v>-2404.44</v>
      </c>
      <c r="D13" s="64">
        <v>-6769.77</v>
      </c>
    </row>
    <row r="14" spans="1:8" x14ac:dyDescent="0.3">
      <c r="A14" s="62" t="s">
        <v>173</v>
      </c>
      <c r="B14" s="63">
        <v>-8379.5</v>
      </c>
      <c r="C14" s="64">
        <v>-7031.8300000000008</v>
      </c>
      <c r="D14" s="64">
        <v>-10350.86</v>
      </c>
    </row>
    <row r="15" spans="1:8" x14ac:dyDescent="0.3">
      <c r="A15" s="62" t="s">
        <v>174</v>
      </c>
      <c r="B15" s="63">
        <v>-5022.6499999999996</v>
      </c>
      <c r="C15" s="64">
        <v>-2065.52</v>
      </c>
      <c r="D15" s="64">
        <v>-3258.32</v>
      </c>
    </row>
    <row r="16" spans="1:8" ht="15" thickBot="1" x14ac:dyDescent="0.35">
      <c r="A16" s="62" t="s">
        <v>175</v>
      </c>
      <c r="B16" s="63">
        <v>-7148.1399999999994</v>
      </c>
      <c r="C16" s="64">
        <v>-4156.22</v>
      </c>
      <c r="D16" s="64">
        <v>-5458.29</v>
      </c>
    </row>
    <row r="17" spans="1:4" ht="15" thickBot="1" x14ac:dyDescent="0.35">
      <c r="A17" s="59" t="s">
        <v>9</v>
      </c>
      <c r="B17" s="60">
        <v>566990</v>
      </c>
      <c r="C17" s="65">
        <v>262882.82999999996</v>
      </c>
      <c r="D17" s="65">
        <v>402383.23000000004</v>
      </c>
    </row>
    <row r="18" spans="1:4" x14ac:dyDescent="0.3">
      <c r="A18" s="66" t="s">
        <v>168</v>
      </c>
      <c r="B18" s="63">
        <v>3100</v>
      </c>
      <c r="C18" s="64">
        <v>1760</v>
      </c>
      <c r="D18" s="64">
        <v>3245</v>
      </c>
    </row>
    <row r="19" spans="1:4" x14ac:dyDescent="0.3">
      <c r="A19" s="66" t="s">
        <v>170</v>
      </c>
      <c r="B19" s="63">
        <v>10205</v>
      </c>
      <c r="C19" s="64">
        <v>833.33</v>
      </c>
      <c r="D19" s="64">
        <v>833.33</v>
      </c>
    </row>
    <row r="20" spans="1:4" x14ac:dyDescent="0.3">
      <c r="A20" s="67" t="s">
        <v>176</v>
      </c>
      <c r="B20" s="63">
        <v>463165</v>
      </c>
      <c r="C20" s="64">
        <v>237439.5</v>
      </c>
      <c r="D20" s="64">
        <v>362199.9</v>
      </c>
    </row>
    <row r="21" spans="1:4" x14ac:dyDescent="0.3">
      <c r="A21" s="67" t="s">
        <v>177</v>
      </c>
      <c r="B21" s="63">
        <v>21200</v>
      </c>
      <c r="C21" s="64">
        <v>5500</v>
      </c>
      <c r="D21" s="64">
        <v>16500</v>
      </c>
    </row>
    <row r="22" spans="1:4" x14ac:dyDescent="0.3">
      <c r="A22" s="67" t="s">
        <v>178</v>
      </c>
      <c r="B22" s="63">
        <v>58780</v>
      </c>
      <c r="C22" s="64">
        <v>12290</v>
      </c>
      <c r="D22" s="64">
        <v>10090</v>
      </c>
    </row>
    <row r="23" spans="1:4" ht="15" thickBot="1" x14ac:dyDescent="0.35">
      <c r="A23" s="67" t="s">
        <v>179</v>
      </c>
      <c r="B23" s="63">
        <v>10540</v>
      </c>
      <c r="C23" s="64">
        <v>5060</v>
      </c>
      <c r="D23" s="64">
        <v>9515</v>
      </c>
    </row>
    <row r="24" spans="1:4" ht="15" thickBot="1" x14ac:dyDescent="0.35">
      <c r="A24" s="68" t="s">
        <v>1</v>
      </c>
      <c r="B24" s="69">
        <v>61520.460000000028</v>
      </c>
      <c r="C24" s="70">
        <v>65768.799999999974</v>
      </c>
      <c r="D24" s="70">
        <v>54881.53</v>
      </c>
    </row>
    <row r="25" spans="1:4" ht="15" thickBot="1" x14ac:dyDescent="0.35">
      <c r="A25" s="59" t="s">
        <v>31</v>
      </c>
      <c r="B25" s="60">
        <v>-576149.23</v>
      </c>
      <c r="C25" s="61">
        <v>-112512.24</v>
      </c>
      <c r="D25" s="61">
        <v>-173636.50999999998</v>
      </c>
    </row>
    <row r="26" spans="1:4" x14ac:dyDescent="0.3">
      <c r="A26" s="71" t="s">
        <v>10</v>
      </c>
      <c r="B26" s="72">
        <v>-309166.75</v>
      </c>
      <c r="C26" s="73">
        <v>-324.94</v>
      </c>
      <c r="D26" s="73">
        <v>-1226.3800000000001</v>
      </c>
    </row>
    <row r="27" spans="1:4" x14ac:dyDescent="0.3">
      <c r="A27" s="71" t="s">
        <v>32</v>
      </c>
      <c r="B27" s="72">
        <v>-19723.45</v>
      </c>
      <c r="C27" s="73">
        <v>-7632</v>
      </c>
      <c r="D27" s="73">
        <v>-11448</v>
      </c>
    </row>
    <row r="28" spans="1:4" x14ac:dyDescent="0.3">
      <c r="A28" s="71" t="s">
        <v>14</v>
      </c>
      <c r="B28" s="72">
        <v>-176680.45</v>
      </c>
      <c r="C28" s="73">
        <v>-102429.7</v>
      </c>
      <c r="D28" s="73">
        <v>-157106.53</v>
      </c>
    </row>
    <row r="29" spans="1:4" x14ac:dyDescent="0.3">
      <c r="A29" s="71" t="s">
        <v>23</v>
      </c>
      <c r="B29" s="72">
        <v>-25662.6</v>
      </c>
      <c r="C29" s="73">
        <v>-1464.8</v>
      </c>
      <c r="D29" s="73">
        <v>-2864.8</v>
      </c>
    </row>
    <row r="30" spans="1:4" x14ac:dyDescent="0.3">
      <c r="A30" s="71" t="s">
        <v>27</v>
      </c>
      <c r="B30" s="72">
        <v>-43595.98</v>
      </c>
      <c r="C30" s="73">
        <v>-0.8</v>
      </c>
      <c r="D30" s="73">
        <v>-0.8</v>
      </c>
    </row>
    <row r="31" spans="1:4" ht="15" thickBot="1" x14ac:dyDescent="0.35">
      <c r="A31" s="71" t="s">
        <v>45</v>
      </c>
      <c r="B31" s="72">
        <v>-1320</v>
      </c>
      <c r="C31" s="73">
        <v>-660</v>
      </c>
      <c r="D31" s="73">
        <v>-990</v>
      </c>
    </row>
    <row r="32" spans="1:4" ht="15" thickBot="1" x14ac:dyDescent="0.35">
      <c r="A32" s="59" t="s">
        <v>9</v>
      </c>
      <c r="B32" s="60">
        <v>637669.68999999994</v>
      </c>
      <c r="C32" s="65">
        <v>178281.03999999998</v>
      </c>
      <c r="D32" s="65">
        <v>228518.03999999998</v>
      </c>
    </row>
    <row r="33" spans="1:4" x14ac:dyDescent="0.3">
      <c r="A33" s="74" t="s">
        <v>10</v>
      </c>
      <c r="B33" s="72">
        <v>329348</v>
      </c>
      <c r="C33" s="73">
        <v>0</v>
      </c>
      <c r="D33" s="73">
        <v>1226</v>
      </c>
    </row>
    <row r="34" spans="1:4" x14ac:dyDescent="0.3">
      <c r="A34" s="74" t="s">
        <v>14</v>
      </c>
      <c r="B34" s="72">
        <v>260049.01</v>
      </c>
      <c r="C34" s="73">
        <v>178281.03999999998</v>
      </c>
      <c r="D34" s="73">
        <v>227292.03999999998</v>
      </c>
    </row>
    <row r="35" spans="1:4" x14ac:dyDescent="0.3">
      <c r="A35" s="74" t="s">
        <v>23</v>
      </c>
      <c r="B35" s="72">
        <v>23968.83</v>
      </c>
      <c r="C35" s="73">
        <v>0</v>
      </c>
      <c r="D35" s="73">
        <v>0</v>
      </c>
    </row>
    <row r="36" spans="1:4" ht="15" thickBot="1" x14ac:dyDescent="0.35">
      <c r="A36" s="74" t="s">
        <v>27</v>
      </c>
      <c r="B36" s="72">
        <v>24303.85</v>
      </c>
      <c r="C36" s="73">
        <v>0</v>
      </c>
      <c r="D36" s="73">
        <v>0</v>
      </c>
    </row>
    <row r="37" spans="1:4" ht="15" thickBot="1" x14ac:dyDescent="0.35">
      <c r="A37" s="75" t="s">
        <v>52</v>
      </c>
      <c r="B37" s="60">
        <v>-19392.590000000011</v>
      </c>
      <c r="C37" s="65">
        <v>-3264.1599999999962</v>
      </c>
      <c r="D37" s="65">
        <v>-5025.2299999999959</v>
      </c>
    </row>
    <row r="38" spans="1:4" ht="15" thickBot="1" x14ac:dyDescent="0.35">
      <c r="A38" s="59" t="s">
        <v>31</v>
      </c>
      <c r="B38" s="60">
        <v>-88878.590000000011</v>
      </c>
      <c r="C38" s="61">
        <v>-31391.159999999996</v>
      </c>
      <c r="D38" s="61">
        <v>-33152.229999999996</v>
      </c>
    </row>
    <row r="39" spans="1:4" x14ac:dyDescent="0.3">
      <c r="A39" s="76" t="s">
        <v>53</v>
      </c>
      <c r="B39" s="77">
        <v>-9037.74</v>
      </c>
      <c r="C39" s="78">
        <v>-2668.4</v>
      </c>
      <c r="D39" s="78">
        <v>-3661.57</v>
      </c>
    </row>
    <row r="40" spans="1:4" x14ac:dyDescent="0.3">
      <c r="A40" s="76" t="s">
        <v>59</v>
      </c>
      <c r="B40" s="77">
        <v>-28279.78</v>
      </c>
      <c r="C40" s="78">
        <v>-11093.92</v>
      </c>
      <c r="D40" s="78">
        <v>-11961.82</v>
      </c>
    </row>
    <row r="41" spans="1:4" x14ac:dyDescent="0.3">
      <c r="A41" s="76" t="s">
        <v>65</v>
      </c>
      <c r="B41" s="77">
        <v>-46078.05</v>
      </c>
      <c r="C41" s="78">
        <v>-8226.56</v>
      </c>
      <c r="D41" s="78">
        <v>-8226.56</v>
      </c>
    </row>
    <row r="42" spans="1:4" ht="15" thickBot="1" x14ac:dyDescent="0.35">
      <c r="A42" s="76" t="s">
        <v>71</v>
      </c>
      <c r="B42" s="77">
        <v>-5483.02</v>
      </c>
      <c r="C42" s="78">
        <v>-9402.2800000000007</v>
      </c>
      <c r="D42" s="78">
        <v>-9302.2800000000007</v>
      </c>
    </row>
    <row r="43" spans="1:4" ht="15" thickBot="1" x14ac:dyDescent="0.35">
      <c r="A43" s="59" t="s">
        <v>9</v>
      </c>
      <c r="B43" s="60">
        <v>69486</v>
      </c>
      <c r="C43" s="65">
        <v>28127</v>
      </c>
      <c r="D43" s="65">
        <v>28127</v>
      </c>
    </row>
    <row r="44" spans="1:4" x14ac:dyDescent="0.3">
      <c r="A44" s="79" t="s">
        <v>59</v>
      </c>
      <c r="B44" s="77">
        <v>16281</v>
      </c>
      <c r="C44" s="78">
        <v>9800</v>
      </c>
      <c r="D44" s="78">
        <v>9800</v>
      </c>
    </row>
    <row r="45" spans="1:4" x14ac:dyDescent="0.3">
      <c r="A45" s="79" t="s">
        <v>65</v>
      </c>
      <c r="B45" s="77">
        <v>47325</v>
      </c>
      <c r="C45" s="78">
        <v>8227</v>
      </c>
      <c r="D45" s="78">
        <v>8227</v>
      </c>
    </row>
    <row r="46" spans="1:4" ht="15" thickBot="1" x14ac:dyDescent="0.35">
      <c r="A46" s="79" t="s">
        <v>71</v>
      </c>
      <c r="B46" s="77">
        <v>5880</v>
      </c>
      <c r="C46" s="78">
        <v>10100</v>
      </c>
      <c r="D46" s="78">
        <v>10100</v>
      </c>
    </row>
    <row r="47" spans="1:4" ht="15" thickBot="1" x14ac:dyDescent="0.35">
      <c r="A47" s="80" t="s">
        <v>76</v>
      </c>
      <c r="B47" s="81">
        <v>30198.059999999998</v>
      </c>
      <c r="C47" s="82">
        <v>31305.5</v>
      </c>
      <c r="D47" s="82">
        <v>28001.589999999982</v>
      </c>
    </row>
    <row r="48" spans="1:4" ht="15" thickBot="1" x14ac:dyDescent="0.35">
      <c r="A48" s="59" t="s">
        <v>31</v>
      </c>
      <c r="B48" s="60">
        <v>-193499.94</v>
      </c>
      <c r="C48" s="61">
        <v>-69897.58</v>
      </c>
      <c r="D48" s="61">
        <v>-93473.49000000002</v>
      </c>
    </row>
    <row r="49" spans="1:4" x14ac:dyDescent="0.3">
      <c r="A49" s="83" t="s">
        <v>77</v>
      </c>
      <c r="B49" s="84">
        <v>-18662.009999999998</v>
      </c>
      <c r="C49" s="85">
        <v>-8962.0099999999984</v>
      </c>
      <c r="D49" s="85">
        <v>-11602.880000000001</v>
      </c>
    </row>
    <row r="50" spans="1:4" x14ac:dyDescent="0.3">
      <c r="A50" s="83" t="s">
        <v>83</v>
      </c>
      <c r="B50" s="84">
        <v>-13982</v>
      </c>
      <c r="C50" s="85">
        <v>-11778.42</v>
      </c>
      <c r="D50" s="85">
        <v>-13543.42</v>
      </c>
    </row>
    <row r="51" spans="1:4" x14ac:dyDescent="0.3">
      <c r="A51" s="83" t="s">
        <v>86</v>
      </c>
      <c r="B51" s="84">
        <v>-25919.68</v>
      </c>
      <c r="C51" s="85">
        <v>-7846.79</v>
      </c>
      <c r="D51" s="85">
        <v>-20152.91</v>
      </c>
    </row>
    <row r="52" spans="1:4" x14ac:dyDescent="0.3">
      <c r="A52" s="83" t="s">
        <v>95</v>
      </c>
      <c r="B52" s="84">
        <v>-59898.95</v>
      </c>
      <c r="C52" s="85">
        <v>-10826.66</v>
      </c>
      <c r="D52" s="85">
        <v>-10926.66</v>
      </c>
    </row>
    <row r="53" spans="1:4" x14ac:dyDescent="0.3">
      <c r="A53" s="83" t="s">
        <v>102</v>
      </c>
      <c r="B53" s="84">
        <v>-42207.199999999997</v>
      </c>
      <c r="C53" s="85">
        <v>-13406.08</v>
      </c>
      <c r="D53" s="85">
        <v>-14337.58</v>
      </c>
    </row>
    <row r="54" spans="1:4" ht="15" thickBot="1" x14ac:dyDescent="0.35">
      <c r="A54" s="83" t="s">
        <v>111</v>
      </c>
      <c r="B54" s="84">
        <v>-32830.1</v>
      </c>
      <c r="C54" s="85">
        <v>-17077.62</v>
      </c>
      <c r="D54" s="85">
        <v>-22910.04</v>
      </c>
    </row>
    <row r="55" spans="1:4" ht="15" thickBot="1" x14ac:dyDescent="0.35">
      <c r="A55" s="59" t="s">
        <v>9</v>
      </c>
      <c r="B55" s="60">
        <v>223698</v>
      </c>
      <c r="C55" s="65">
        <v>101203.08</v>
      </c>
      <c r="D55" s="65">
        <v>121475.08000000002</v>
      </c>
    </row>
    <row r="56" spans="1:4" x14ac:dyDescent="0.3">
      <c r="A56" s="86" t="s">
        <v>77</v>
      </c>
      <c r="B56" s="84">
        <v>27344.5</v>
      </c>
      <c r="C56" s="85">
        <v>10152.09</v>
      </c>
      <c r="D56" s="85">
        <v>14040.09</v>
      </c>
    </row>
    <row r="57" spans="1:4" x14ac:dyDescent="0.3">
      <c r="A57" s="86" t="s">
        <v>83</v>
      </c>
      <c r="B57" s="84">
        <v>12155</v>
      </c>
      <c r="C57" s="85">
        <v>12446.33</v>
      </c>
      <c r="D57" s="85">
        <v>13507.33</v>
      </c>
    </row>
    <row r="58" spans="1:4" x14ac:dyDescent="0.3">
      <c r="A58" s="86" t="s">
        <v>86</v>
      </c>
      <c r="B58" s="84">
        <v>16500</v>
      </c>
      <c r="C58" s="85">
        <v>9360</v>
      </c>
      <c r="D58" s="85">
        <v>14355</v>
      </c>
    </row>
    <row r="59" spans="1:4" x14ac:dyDescent="0.3">
      <c r="A59" s="86" t="s">
        <v>95</v>
      </c>
      <c r="B59" s="84">
        <v>59059</v>
      </c>
      <c r="C59" s="85">
        <v>19788.650000000001</v>
      </c>
      <c r="D59" s="85">
        <v>19788.650000000001</v>
      </c>
    </row>
    <row r="60" spans="1:4" x14ac:dyDescent="0.3">
      <c r="A60" s="86" t="s">
        <v>102</v>
      </c>
      <c r="B60" s="84">
        <v>33521.5</v>
      </c>
      <c r="C60" s="85">
        <v>10348</v>
      </c>
      <c r="D60" s="85">
        <v>10348</v>
      </c>
    </row>
    <row r="61" spans="1:4" x14ac:dyDescent="0.3">
      <c r="A61" s="86" t="s">
        <v>111</v>
      </c>
      <c r="B61" s="84">
        <v>38218</v>
      </c>
      <c r="C61" s="85">
        <v>16293.01</v>
      </c>
      <c r="D61" s="85">
        <v>21918.010000000002</v>
      </c>
    </row>
    <row r="62" spans="1:4" ht="15" thickBot="1" x14ac:dyDescent="0.35">
      <c r="A62" s="86" t="s">
        <v>126</v>
      </c>
      <c r="B62" s="84">
        <v>36900</v>
      </c>
      <c r="C62" s="85">
        <v>22815</v>
      </c>
      <c r="D62" s="85">
        <v>27518</v>
      </c>
    </row>
    <row r="63" spans="1:4" ht="15" thickBot="1" x14ac:dyDescent="0.35">
      <c r="A63" s="87" t="s">
        <v>131</v>
      </c>
      <c r="B63" s="88">
        <v>47911.65</v>
      </c>
      <c r="C63" s="89">
        <v>15974.45</v>
      </c>
      <c r="D63" s="89">
        <v>22609.489999999998</v>
      </c>
    </row>
    <row r="64" spans="1:4" ht="15" thickBot="1" x14ac:dyDescent="0.35">
      <c r="A64" s="59" t="s">
        <v>31</v>
      </c>
      <c r="B64" s="60">
        <v>-29856</v>
      </c>
      <c r="C64" s="61">
        <v>-1200</v>
      </c>
      <c r="D64" s="61">
        <v>-1800</v>
      </c>
    </row>
    <row r="65" spans="1:4" x14ac:dyDescent="0.3">
      <c r="A65" s="90" t="s">
        <v>132</v>
      </c>
      <c r="B65" s="91">
        <v>-13500</v>
      </c>
      <c r="C65" s="92">
        <v>0</v>
      </c>
      <c r="D65" s="92">
        <v>0</v>
      </c>
    </row>
    <row r="66" spans="1:4" x14ac:dyDescent="0.3">
      <c r="A66" s="90" t="s">
        <v>136</v>
      </c>
      <c r="B66" s="91">
        <v>-5154</v>
      </c>
      <c r="C66" s="92">
        <v>-1200</v>
      </c>
      <c r="D66" s="92">
        <v>-1800</v>
      </c>
    </row>
    <row r="67" spans="1:4" x14ac:dyDescent="0.3">
      <c r="A67" s="90" t="s">
        <v>140</v>
      </c>
      <c r="B67" s="91">
        <v>-2500</v>
      </c>
      <c r="C67" s="92">
        <v>0</v>
      </c>
      <c r="D67" s="92">
        <v>0</v>
      </c>
    </row>
    <row r="68" spans="1:4" ht="15" thickBot="1" x14ac:dyDescent="0.35">
      <c r="A68" s="93" t="s">
        <v>143</v>
      </c>
      <c r="B68" s="91">
        <v>-8702</v>
      </c>
      <c r="C68" s="92">
        <v>0</v>
      </c>
      <c r="D68" s="92">
        <v>0</v>
      </c>
    </row>
    <row r="69" spans="1:4" ht="15" thickBot="1" x14ac:dyDescent="0.35">
      <c r="A69" s="59" t="s">
        <v>9</v>
      </c>
      <c r="B69" s="60">
        <v>77767.649999999994</v>
      </c>
      <c r="C69" s="65">
        <v>17174.45</v>
      </c>
      <c r="D69" s="65">
        <v>24409.489999999998</v>
      </c>
    </row>
    <row r="70" spans="1:4" x14ac:dyDescent="0.3">
      <c r="A70" s="94" t="s">
        <v>132</v>
      </c>
      <c r="B70" s="91">
        <v>41260</v>
      </c>
      <c r="C70" s="92">
        <v>5260</v>
      </c>
      <c r="D70" s="92">
        <v>8734</v>
      </c>
    </row>
    <row r="71" spans="1:4" x14ac:dyDescent="0.3">
      <c r="A71" s="94" t="s">
        <v>136</v>
      </c>
      <c r="B71" s="91">
        <v>24087.61</v>
      </c>
      <c r="C71" s="92">
        <v>7486.38</v>
      </c>
      <c r="D71" s="92">
        <v>11243.939999999999</v>
      </c>
    </row>
    <row r="72" spans="1:4" x14ac:dyDescent="0.3">
      <c r="A72" s="94" t="s">
        <v>140</v>
      </c>
      <c r="B72" s="91">
        <v>660</v>
      </c>
      <c r="C72" s="92">
        <v>0</v>
      </c>
      <c r="D72" s="92">
        <v>0</v>
      </c>
    </row>
    <row r="73" spans="1:4" x14ac:dyDescent="0.3">
      <c r="A73" s="94" t="s">
        <v>158</v>
      </c>
      <c r="B73" s="91">
        <v>9315.0400000000009</v>
      </c>
      <c r="C73" s="92">
        <v>428.07</v>
      </c>
      <c r="D73" s="92">
        <v>431.55</v>
      </c>
    </row>
    <row r="74" spans="1:4" ht="15" thickBot="1" x14ac:dyDescent="0.35">
      <c r="A74" s="95" t="s">
        <v>143</v>
      </c>
      <c r="B74" s="91">
        <v>2445</v>
      </c>
      <c r="C74" s="92">
        <v>4000</v>
      </c>
      <c r="D74" s="92">
        <v>4000</v>
      </c>
    </row>
    <row r="75" spans="1:4" ht="15" thickBot="1" x14ac:dyDescent="0.35">
      <c r="A75" s="96" t="s">
        <v>199</v>
      </c>
      <c r="B75" s="60">
        <v>-9624.2299999998868</v>
      </c>
      <c r="C75" s="65">
        <v>-6712.1699999999437</v>
      </c>
      <c r="D75" s="65">
        <v>-25212.259999999944</v>
      </c>
    </row>
    <row r="78" spans="1:4" ht="15" thickBot="1" x14ac:dyDescent="0.35"/>
    <row r="79" spans="1:4" ht="15" thickBot="1" x14ac:dyDescent="0.35"/>
    <row r="82" ht="15" thickBot="1" x14ac:dyDescent="0.35"/>
    <row r="83" ht="15" thickBot="1" x14ac:dyDescent="0.35"/>
    <row r="84" ht="15" thickBot="1" x14ac:dyDescent="0.35"/>
    <row r="90" ht="15" thickBot="1" x14ac:dyDescent="0.35"/>
    <row r="91" ht="15" thickBot="1" x14ac:dyDescent="0.35"/>
    <row r="98" ht="15" thickBot="1" x14ac:dyDescent="0.35"/>
    <row r="99" ht="15" thickBot="1" x14ac:dyDescent="0.35"/>
    <row r="100" ht="15" thickBot="1" x14ac:dyDescent="0.35"/>
    <row r="104" ht="15" thickBot="1" x14ac:dyDescent="0.35"/>
    <row r="105" ht="15" thickBot="1" x14ac:dyDescent="0.35"/>
    <row r="110" ht="15" thickBot="1" x14ac:dyDescent="0.35"/>
    <row r="111" ht="15" thickBot="1" x14ac:dyDescent="0.35"/>
  </sheetData>
  <mergeCells count="1">
    <mergeCell ref="A1:D1"/>
  </mergeCells>
  <pageMargins left="0.7" right="0.7" top="0.75" bottom="0.75" header="0.3" footer="0.3"/>
  <pageSetup paperSize="9" scale="6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9743-9CEE-4828-9DF0-6C21D81DE104}">
  <sheetPr>
    <tabColor rgb="FF00B0F0"/>
  </sheetPr>
  <dimension ref="A1:G21"/>
  <sheetViews>
    <sheetView workbookViewId="0">
      <selection activeCell="E3" sqref="E3"/>
    </sheetView>
  </sheetViews>
  <sheetFormatPr baseColWidth="10" defaultRowHeight="14.4" x14ac:dyDescent="0.3"/>
  <cols>
    <col min="1" max="1" width="36.6640625" customWidth="1"/>
    <col min="2" max="3" width="25.6640625" customWidth="1"/>
    <col min="4" max="4" width="26.77734375" customWidth="1"/>
    <col min="5" max="6" width="22.44140625" customWidth="1"/>
    <col min="7" max="7" width="24.5546875" customWidth="1"/>
    <col min="8" max="8" width="23.88671875" customWidth="1"/>
    <col min="9" max="9" width="24.88671875" customWidth="1"/>
    <col min="10" max="10" width="18" customWidth="1"/>
  </cols>
  <sheetData>
    <row r="1" spans="1:7" x14ac:dyDescent="0.3">
      <c r="A1" s="31"/>
      <c r="B1" s="32" t="s">
        <v>181</v>
      </c>
      <c r="C1" s="32" t="s">
        <v>182</v>
      </c>
      <c r="D1" s="32" t="s">
        <v>183</v>
      </c>
      <c r="E1" s="32" t="s">
        <v>194</v>
      </c>
      <c r="F1" s="32" t="s">
        <v>197</v>
      </c>
      <c r="G1" s="32" t="s">
        <v>184</v>
      </c>
    </row>
    <row r="2" spans="1:7" x14ac:dyDescent="0.3">
      <c r="A2" s="33" t="s">
        <v>165</v>
      </c>
      <c r="B2" s="34">
        <v>-129862</v>
      </c>
      <c r="C2" s="34">
        <v>-116497</v>
      </c>
      <c r="D2" s="34">
        <v>-125680</v>
      </c>
      <c r="E2" s="34">
        <f>E3+E15</f>
        <v>-205000</v>
      </c>
      <c r="F2" s="34"/>
      <c r="G2" s="34"/>
    </row>
    <row r="3" spans="1:7" x14ac:dyDescent="0.3">
      <c r="A3" s="51" t="s">
        <v>31</v>
      </c>
      <c r="B3" s="36">
        <v>-696852</v>
      </c>
      <c r="C3" s="36">
        <v>-379380</v>
      </c>
      <c r="D3" s="36">
        <v>-528063</v>
      </c>
      <c r="E3" s="36">
        <f>SUM(E4:E14)</f>
        <v>-746000</v>
      </c>
      <c r="F3" s="36"/>
      <c r="G3" s="36"/>
    </row>
    <row r="4" spans="1:7" x14ac:dyDescent="0.3">
      <c r="A4" s="37" t="s">
        <v>166</v>
      </c>
      <c r="B4" s="38">
        <v>-322002</v>
      </c>
      <c r="C4" s="39">
        <v>-207589</v>
      </c>
      <c r="D4" s="39">
        <v>-279109</v>
      </c>
      <c r="E4" s="39">
        <v>-398000</v>
      </c>
      <c r="F4" s="39"/>
      <c r="G4" s="39"/>
    </row>
    <row r="5" spans="1:7" x14ac:dyDescent="0.3">
      <c r="A5" s="37" t="s">
        <v>167</v>
      </c>
      <c r="B5" s="38">
        <v>-163928</v>
      </c>
      <c r="C5" s="39">
        <v>-83829</v>
      </c>
      <c r="D5" s="39">
        <v>-125847</v>
      </c>
      <c r="E5" s="39">
        <v>-170000</v>
      </c>
      <c r="F5" s="39"/>
      <c r="G5" s="39"/>
    </row>
    <row r="6" spans="1:7" x14ac:dyDescent="0.3">
      <c r="A6" s="37" t="s">
        <v>168</v>
      </c>
      <c r="B6" s="38">
        <v>-76161</v>
      </c>
      <c r="C6" s="39">
        <v>-29106</v>
      </c>
      <c r="D6" s="39">
        <v>-40069</v>
      </c>
      <c r="E6" s="39">
        <v>-55000</v>
      </c>
      <c r="F6" s="39"/>
      <c r="G6" s="39"/>
    </row>
    <row r="7" spans="1:7" x14ac:dyDescent="0.3">
      <c r="A7" s="37" t="s">
        <v>169</v>
      </c>
      <c r="B7" s="38">
        <v>-40048</v>
      </c>
      <c r="C7" s="39">
        <v>-16372</v>
      </c>
      <c r="D7" s="39">
        <v>-24288</v>
      </c>
      <c r="E7" s="39">
        <v>-30000</v>
      </c>
      <c r="F7" s="39"/>
      <c r="G7" s="39"/>
    </row>
    <row r="8" spans="1:7" x14ac:dyDescent="0.3">
      <c r="A8" s="37" t="s">
        <v>170</v>
      </c>
      <c r="B8" s="38">
        <v>-30856</v>
      </c>
      <c r="C8" s="39">
        <v>-15625</v>
      </c>
      <c r="D8" s="39">
        <v>-15625</v>
      </c>
      <c r="E8" s="39">
        <v>-30000</v>
      </c>
      <c r="F8" s="39"/>
      <c r="G8" s="39"/>
    </row>
    <row r="9" spans="1:7" x14ac:dyDescent="0.3">
      <c r="A9" s="37" t="s">
        <v>171</v>
      </c>
      <c r="B9" s="38">
        <v>-20520</v>
      </c>
      <c r="C9" s="39">
        <v>-6623</v>
      </c>
      <c r="D9" s="39">
        <v>-10420</v>
      </c>
      <c r="E9" s="39">
        <v>-15000</v>
      </c>
      <c r="F9" s="39"/>
      <c r="G9" s="39"/>
    </row>
    <row r="10" spans="1:7" x14ac:dyDescent="0.3">
      <c r="A10" s="37" t="s">
        <v>33</v>
      </c>
      <c r="B10" s="38">
        <v>-13776</v>
      </c>
      <c r="C10" s="39">
        <v>-4578</v>
      </c>
      <c r="D10" s="39">
        <v>-6867</v>
      </c>
      <c r="E10" s="39">
        <v>-15000</v>
      </c>
      <c r="F10" s="39"/>
      <c r="G10" s="39"/>
    </row>
    <row r="11" spans="1:7" x14ac:dyDescent="0.3">
      <c r="A11" s="37" t="s">
        <v>172</v>
      </c>
      <c r="B11" s="38">
        <v>-9010</v>
      </c>
      <c r="C11" s="39">
        <v>-2404</v>
      </c>
      <c r="D11" s="39">
        <v>-6770</v>
      </c>
      <c r="E11" s="39">
        <v>-5000</v>
      </c>
      <c r="F11" s="39"/>
      <c r="G11" s="39"/>
    </row>
    <row r="12" spans="1:7" x14ac:dyDescent="0.3">
      <c r="A12" s="37" t="s">
        <v>173</v>
      </c>
      <c r="B12" s="38">
        <v>-8380</v>
      </c>
      <c r="C12" s="39">
        <v>-7032</v>
      </c>
      <c r="D12" s="39">
        <v>-10351</v>
      </c>
      <c r="E12" s="39">
        <v>-15000</v>
      </c>
      <c r="F12" s="39"/>
      <c r="G12" s="39"/>
    </row>
    <row r="13" spans="1:7" x14ac:dyDescent="0.3">
      <c r="A13" s="37" t="s">
        <v>174</v>
      </c>
      <c r="B13" s="38">
        <v>-5023</v>
      </c>
      <c r="C13" s="39">
        <v>-2066</v>
      </c>
      <c r="D13" s="39">
        <v>-3258</v>
      </c>
      <c r="E13" s="39">
        <v>-5000</v>
      </c>
      <c r="F13" s="39"/>
      <c r="G13" s="39"/>
    </row>
    <row r="14" spans="1:7" x14ac:dyDescent="0.3">
      <c r="A14" s="37" t="s">
        <v>175</v>
      </c>
      <c r="B14" s="38">
        <v>-7148</v>
      </c>
      <c r="C14" s="39">
        <v>-4156</v>
      </c>
      <c r="D14" s="39">
        <v>-5458</v>
      </c>
      <c r="E14" s="39">
        <v>-8000</v>
      </c>
      <c r="F14" s="39"/>
      <c r="G14" s="39"/>
    </row>
    <row r="15" spans="1:7" x14ac:dyDescent="0.3">
      <c r="A15" s="35" t="s">
        <v>9</v>
      </c>
      <c r="B15" s="36">
        <v>566990</v>
      </c>
      <c r="C15" s="36">
        <v>262883</v>
      </c>
      <c r="D15" s="36">
        <v>402383</v>
      </c>
      <c r="E15" s="36">
        <v>541000</v>
      </c>
      <c r="F15" s="36"/>
      <c r="G15" s="36"/>
    </row>
    <row r="16" spans="1:7" x14ac:dyDescent="0.3">
      <c r="A16" s="40" t="s">
        <v>168</v>
      </c>
      <c r="B16" s="38">
        <v>3100</v>
      </c>
      <c r="C16" s="39">
        <v>1760</v>
      </c>
      <c r="D16" s="39">
        <v>3245</v>
      </c>
      <c r="E16" s="39" t="s">
        <v>186</v>
      </c>
      <c r="F16" s="39"/>
      <c r="G16" s="39"/>
    </row>
    <row r="17" spans="1:7" x14ac:dyDescent="0.3">
      <c r="A17" s="40" t="s">
        <v>170</v>
      </c>
      <c r="B17" s="38">
        <v>10205</v>
      </c>
      <c r="C17" s="41">
        <v>833</v>
      </c>
      <c r="D17" s="41">
        <v>833</v>
      </c>
      <c r="E17" s="43" t="s">
        <v>185</v>
      </c>
      <c r="F17" s="43"/>
      <c r="G17" s="41"/>
    </row>
    <row r="18" spans="1:7" x14ac:dyDescent="0.3">
      <c r="A18" s="42" t="s">
        <v>176</v>
      </c>
      <c r="B18" s="38">
        <v>463165</v>
      </c>
      <c r="C18" s="39">
        <v>237440</v>
      </c>
      <c r="D18" s="39">
        <v>362200</v>
      </c>
      <c r="E18" s="39">
        <v>494000</v>
      </c>
      <c r="F18" s="39"/>
      <c r="G18" s="39"/>
    </row>
    <row r="19" spans="1:7" x14ac:dyDescent="0.3">
      <c r="A19" s="42" t="s">
        <v>177</v>
      </c>
      <c r="B19" s="38">
        <v>21200</v>
      </c>
      <c r="C19" s="39">
        <v>5500</v>
      </c>
      <c r="D19" s="39">
        <v>16500</v>
      </c>
      <c r="E19" s="39">
        <v>22000</v>
      </c>
      <c r="F19" s="39"/>
      <c r="G19" s="39"/>
    </row>
    <row r="20" spans="1:7" x14ac:dyDescent="0.3">
      <c r="A20" s="42" t="s">
        <v>178</v>
      </c>
      <c r="B20" s="38">
        <v>58780</v>
      </c>
      <c r="C20" s="39">
        <v>12290</v>
      </c>
      <c r="D20" s="39">
        <v>10090</v>
      </c>
      <c r="E20" s="39">
        <v>15000</v>
      </c>
      <c r="F20" s="39"/>
      <c r="G20" s="39"/>
    </row>
    <row r="21" spans="1:7" x14ac:dyDescent="0.3">
      <c r="A21" s="42" t="s">
        <v>179</v>
      </c>
      <c r="B21" s="38">
        <v>10540</v>
      </c>
      <c r="C21" s="39">
        <v>5060</v>
      </c>
      <c r="D21" s="39">
        <v>9515</v>
      </c>
      <c r="E21" s="39">
        <v>10000</v>
      </c>
      <c r="F21" s="39"/>
      <c r="G21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25C23-BE3D-4DFF-9BE9-8206024C2ED2}">
  <sheetPr>
    <tabColor rgb="FF00B0F0"/>
  </sheetPr>
  <dimension ref="A1:L32"/>
  <sheetViews>
    <sheetView topLeftCell="D14" workbookViewId="0">
      <selection activeCell="K1" sqref="K1:L1"/>
    </sheetView>
  </sheetViews>
  <sheetFormatPr baseColWidth="10" defaultRowHeight="14.4" x14ac:dyDescent="0.3"/>
  <cols>
    <col min="1" max="1" width="25.44140625" customWidth="1"/>
    <col min="2" max="2" width="24.21875" customWidth="1"/>
    <col min="3" max="3" width="26.5546875" customWidth="1"/>
    <col min="4" max="4" width="30.44140625" customWidth="1"/>
    <col min="5" max="5" width="37.21875" customWidth="1"/>
    <col min="6" max="6" width="16.5546875" hidden="1" customWidth="1"/>
    <col min="7" max="7" width="23.5546875" customWidth="1"/>
    <col min="8" max="9" width="23.109375" customWidth="1"/>
    <col min="10" max="11" width="23.88671875" customWidth="1"/>
    <col min="12" max="12" width="20.21875" customWidth="1"/>
  </cols>
  <sheetData>
    <row r="1" spans="1:12" s="113" customFormat="1" ht="34.200000000000003" customHeight="1" thickBot="1" x14ac:dyDescent="0.35">
      <c r="A1" s="109" t="s">
        <v>0</v>
      </c>
      <c r="B1" s="110" t="s">
        <v>2</v>
      </c>
      <c r="C1" s="111" t="s">
        <v>3</v>
      </c>
      <c r="D1" s="111" t="s">
        <v>4</v>
      </c>
      <c r="E1" s="111" t="s">
        <v>5</v>
      </c>
      <c r="F1" s="112" t="s">
        <v>6</v>
      </c>
      <c r="G1" s="106" t="s">
        <v>195</v>
      </c>
      <c r="H1" s="107" t="s">
        <v>196</v>
      </c>
      <c r="I1" s="107" t="s">
        <v>183</v>
      </c>
      <c r="J1" s="107" t="s">
        <v>194</v>
      </c>
      <c r="K1" s="114" t="s">
        <v>197</v>
      </c>
      <c r="L1" s="114" t="s">
        <v>184</v>
      </c>
    </row>
    <row r="2" spans="1:12" ht="15" thickBot="1" x14ac:dyDescent="0.35">
      <c r="A2" s="1" t="s">
        <v>1</v>
      </c>
      <c r="B2" s="50" t="s">
        <v>31</v>
      </c>
      <c r="C2" s="3" t="s">
        <v>10</v>
      </c>
      <c r="D2" s="4">
        <v>0</v>
      </c>
      <c r="E2" s="3" t="s">
        <v>12</v>
      </c>
      <c r="F2" s="5">
        <v>6280002010</v>
      </c>
      <c r="G2" s="6">
        <v>-309166.75</v>
      </c>
      <c r="H2" s="7">
        <v>-324.94</v>
      </c>
      <c r="I2" s="7">
        <v>-1226.3800000000001</v>
      </c>
      <c r="J2" s="44"/>
      <c r="K2" s="44"/>
      <c r="L2" s="7"/>
    </row>
    <row r="3" spans="1:12" ht="15" thickBot="1" x14ac:dyDescent="0.35">
      <c r="A3" s="1"/>
      <c r="B3" s="2"/>
      <c r="C3" s="8" t="s">
        <v>13</v>
      </c>
      <c r="D3" s="9"/>
      <c r="E3" s="9"/>
      <c r="F3" s="10"/>
      <c r="G3" s="11">
        <v>-309166.75</v>
      </c>
      <c r="H3" s="12">
        <v>-324.94</v>
      </c>
      <c r="I3" s="12">
        <v>-1226.3800000000001</v>
      </c>
      <c r="J3" s="45">
        <v>-0.3</v>
      </c>
      <c r="K3" s="45"/>
      <c r="L3" s="12"/>
    </row>
    <row r="4" spans="1:12" ht="15" thickBot="1" x14ac:dyDescent="0.35">
      <c r="A4" s="1"/>
      <c r="B4" s="2"/>
      <c r="C4" s="3" t="s">
        <v>32</v>
      </c>
      <c r="D4" s="4" t="s">
        <v>33</v>
      </c>
      <c r="E4" s="3" t="s">
        <v>34</v>
      </c>
      <c r="F4" s="5">
        <v>6811100010</v>
      </c>
      <c r="G4" s="13">
        <v>-19723.45</v>
      </c>
      <c r="H4" s="14">
        <v>-7632</v>
      </c>
      <c r="I4" s="14">
        <v>-11448</v>
      </c>
      <c r="J4" s="14"/>
      <c r="K4" s="14"/>
      <c r="L4" s="14"/>
    </row>
    <row r="5" spans="1:12" ht="15" thickBot="1" x14ac:dyDescent="0.35">
      <c r="A5" s="1"/>
      <c r="B5" s="2"/>
      <c r="C5" s="8" t="s">
        <v>35</v>
      </c>
      <c r="D5" s="9"/>
      <c r="E5" s="9"/>
      <c r="F5" s="10"/>
      <c r="G5" s="11">
        <v>-19723.45</v>
      </c>
      <c r="H5" s="12">
        <v>-7632</v>
      </c>
      <c r="I5" s="12">
        <v>-11448</v>
      </c>
      <c r="J5" s="12"/>
      <c r="K5" s="12"/>
      <c r="L5" s="12"/>
    </row>
    <row r="6" spans="1:12" x14ac:dyDescent="0.3">
      <c r="A6" s="1"/>
      <c r="B6" s="2"/>
      <c r="C6" s="3" t="s">
        <v>14</v>
      </c>
      <c r="D6" s="4" t="s">
        <v>36</v>
      </c>
      <c r="E6" s="3" t="s">
        <v>37</v>
      </c>
      <c r="F6" s="5">
        <v>6511500000</v>
      </c>
      <c r="G6" s="13">
        <v>-15755.98</v>
      </c>
      <c r="H6" s="14">
        <v>-5672.86</v>
      </c>
      <c r="I6" s="14">
        <v>-18503.689999999999</v>
      </c>
      <c r="J6" s="14"/>
      <c r="K6" s="14"/>
      <c r="L6" s="14"/>
    </row>
    <row r="7" spans="1:12" x14ac:dyDescent="0.3">
      <c r="A7" s="1"/>
      <c r="B7" s="2"/>
      <c r="C7" s="3"/>
      <c r="D7" s="4" t="s">
        <v>38</v>
      </c>
      <c r="E7" s="3" t="s">
        <v>39</v>
      </c>
      <c r="F7" s="5">
        <v>6236201010</v>
      </c>
      <c r="G7" s="13">
        <v>-2836.47</v>
      </c>
      <c r="H7" s="14">
        <v>0</v>
      </c>
      <c r="I7" s="14">
        <v>0</v>
      </c>
      <c r="J7" s="14"/>
      <c r="K7" s="14"/>
      <c r="L7" s="14"/>
    </row>
    <row r="8" spans="1:12" x14ac:dyDescent="0.3">
      <c r="A8" s="1"/>
      <c r="B8" s="2"/>
      <c r="C8" s="3"/>
      <c r="D8" s="4" t="s">
        <v>40</v>
      </c>
      <c r="E8" s="3" t="s">
        <v>41</v>
      </c>
      <c r="F8" s="5">
        <v>6236200010</v>
      </c>
      <c r="G8" s="13">
        <v>-2426</v>
      </c>
      <c r="H8" s="14">
        <v>-1347.84</v>
      </c>
      <c r="I8" s="14">
        <v>-1347.84</v>
      </c>
      <c r="J8" s="14"/>
      <c r="K8" s="14"/>
      <c r="L8" s="14"/>
    </row>
    <row r="9" spans="1:12" ht="15" thickBot="1" x14ac:dyDescent="0.35">
      <c r="A9" s="1"/>
      <c r="B9" s="2"/>
      <c r="C9" s="3"/>
      <c r="D9" s="4" t="s">
        <v>42</v>
      </c>
      <c r="E9" s="3" t="s">
        <v>43</v>
      </c>
      <c r="F9" s="5">
        <v>6410000000</v>
      </c>
      <c r="G9" s="13">
        <v>-155662</v>
      </c>
      <c r="H9" s="14">
        <v>-95409</v>
      </c>
      <c r="I9" s="14">
        <v>-137255</v>
      </c>
      <c r="J9" s="14"/>
      <c r="K9" s="14"/>
      <c r="L9" s="14"/>
    </row>
    <row r="10" spans="1:12" ht="15" thickBot="1" x14ac:dyDescent="0.35">
      <c r="A10" s="1"/>
      <c r="B10" s="2"/>
      <c r="C10" s="8" t="s">
        <v>22</v>
      </c>
      <c r="D10" s="9"/>
      <c r="E10" s="9"/>
      <c r="F10" s="10"/>
      <c r="G10" s="11">
        <v>-176680.45</v>
      </c>
      <c r="H10" s="12">
        <v>-102429.7</v>
      </c>
      <c r="I10" s="12">
        <v>-157106.53</v>
      </c>
      <c r="J10" s="12">
        <v>-192000</v>
      </c>
      <c r="K10" s="12"/>
      <c r="L10" s="12"/>
    </row>
    <row r="11" spans="1:12" ht="15" thickBot="1" x14ac:dyDescent="0.35">
      <c r="A11" s="1"/>
      <c r="B11" s="2"/>
      <c r="C11" s="3" t="s">
        <v>23</v>
      </c>
      <c r="D11" s="4">
        <v>0</v>
      </c>
      <c r="E11" s="3" t="s">
        <v>44</v>
      </c>
      <c r="F11" s="5">
        <v>6230001010</v>
      </c>
      <c r="G11" s="13">
        <v>-25662.6</v>
      </c>
      <c r="H11" s="14">
        <v>-1464.8</v>
      </c>
      <c r="I11" s="14">
        <v>-2864.8</v>
      </c>
      <c r="J11" s="14"/>
      <c r="K11" s="14"/>
      <c r="L11" s="14"/>
    </row>
    <row r="12" spans="1:12" ht="15" thickBot="1" x14ac:dyDescent="0.35">
      <c r="A12" s="1"/>
      <c r="B12" s="2"/>
      <c r="C12" s="8" t="s">
        <v>26</v>
      </c>
      <c r="D12" s="9"/>
      <c r="E12" s="9"/>
      <c r="F12" s="10"/>
      <c r="G12" s="11">
        <v>-25662.6</v>
      </c>
      <c r="H12" s="12">
        <v>-1464.8</v>
      </c>
      <c r="I12" s="12">
        <v>-2864.8</v>
      </c>
      <c r="J12" s="12">
        <v>-13000</v>
      </c>
      <c r="K12" s="12"/>
      <c r="L12" s="12"/>
    </row>
    <row r="13" spans="1:12" ht="15" thickBot="1" x14ac:dyDescent="0.35">
      <c r="A13" s="1"/>
      <c r="B13" s="2"/>
      <c r="C13" s="3" t="s">
        <v>27</v>
      </c>
      <c r="D13" s="4">
        <v>0</v>
      </c>
      <c r="E13" s="3" t="s">
        <v>28</v>
      </c>
      <c r="F13" s="5">
        <v>6511150000</v>
      </c>
      <c r="G13" s="13">
        <v>-43595.98</v>
      </c>
      <c r="H13" s="14">
        <v>-0.8</v>
      </c>
      <c r="I13" s="14">
        <v>-0.8</v>
      </c>
      <c r="J13" s="14"/>
      <c r="K13" s="14"/>
      <c r="L13" s="14"/>
    </row>
    <row r="14" spans="1:12" ht="15" thickBot="1" x14ac:dyDescent="0.35">
      <c r="A14" s="1"/>
      <c r="B14" s="2"/>
      <c r="C14" s="8" t="s">
        <v>29</v>
      </c>
      <c r="D14" s="9"/>
      <c r="E14" s="9"/>
      <c r="F14" s="10"/>
      <c r="G14" s="11">
        <v>-43595.98</v>
      </c>
      <c r="H14" s="12">
        <v>-0.8</v>
      </c>
      <c r="I14" s="12">
        <v>-0.8</v>
      </c>
      <c r="J14" s="12"/>
      <c r="K14" s="12"/>
      <c r="L14" s="12"/>
    </row>
    <row r="15" spans="1:12" ht="15" thickBot="1" x14ac:dyDescent="0.35">
      <c r="A15" s="1"/>
      <c r="B15" s="2"/>
      <c r="C15" s="3" t="s">
        <v>45</v>
      </c>
      <c r="D15" s="4" t="s">
        <v>46</v>
      </c>
      <c r="E15" s="3" t="s">
        <v>47</v>
      </c>
      <c r="F15" s="5">
        <v>6133000000</v>
      </c>
      <c r="G15" s="13">
        <v>-1320</v>
      </c>
      <c r="H15" s="14">
        <v>-660</v>
      </c>
      <c r="I15" s="14">
        <v>-990</v>
      </c>
      <c r="J15" s="14"/>
      <c r="K15" s="14"/>
      <c r="L15" s="14"/>
    </row>
    <row r="16" spans="1:12" ht="15" thickBot="1" x14ac:dyDescent="0.35">
      <c r="A16" s="1"/>
      <c r="B16" s="2"/>
      <c r="C16" s="8" t="s">
        <v>48</v>
      </c>
      <c r="D16" s="9"/>
      <c r="E16" s="9"/>
      <c r="F16" s="10"/>
      <c r="G16" s="11">
        <v>-1320</v>
      </c>
      <c r="H16" s="12">
        <v>-660</v>
      </c>
      <c r="I16" s="12">
        <v>-990</v>
      </c>
      <c r="J16" s="12"/>
      <c r="K16" s="12"/>
      <c r="L16" s="12"/>
    </row>
    <row r="17" spans="1:12" ht="15" thickBot="1" x14ac:dyDescent="0.35">
      <c r="A17" s="1"/>
      <c r="B17" s="15" t="s">
        <v>49</v>
      </c>
      <c r="C17" s="16"/>
      <c r="D17" s="16"/>
      <c r="E17" s="16"/>
      <c r="F17" s="17"/>
      <c r="G17" s="18">
        <v>-576149.23</v>
      </c>
      <c r="H17" s="19">
        <v>-112512.24</v>
      </c>
      <c r="I17" s="19">
        <v>-173636.50999999998</v>
      </c>
      <c r="J17" s="19">
        <f>SUM(J3+J5+J10+J14+J16+J12)</f>
        <v>-205000.3</v>
      </c>
      <c r="K17" s="19"/>
      <c r="L17" s="19"/>
    </row>
    <row r="18" spans="1:12" ht="15" thickBot="1" x14ac:dyDescent="0.35">
      <c r="A18" s="1"/>
      <c r="B18" s="50" t="s">
        <v>9</v>
      </c>
      <c r="C18" s="3" t="s">
        <v>10</v>
      </c>
      <c r="D18" s="4">
        <v>0</v>
      </c>
      <c r="E18" s="3" t="s">
        <v>11</v>
      </c>
      <c r="F18" s="5">
        <v>7410032010</v>
      </c>
      <c r="G18" s="20">
        <v>260000</v>
      </c>
      <c r="H18" s="21">
        <v>0</v>
      </c>
      <c r="I18" s="21">
        <v>1226</v>
      </c>
      <c r="J18" s="21"/>
      <c r="K18" s="21"/>
      <c r="L18" s="21"/>
    </row>
    <row r="19" spans="1:12" ht="15" thickBot="1" x14ac:dyDescent="0.35">
      <c r="A19" s="1"/>
      <c r="B19" s="2"/>
      <c r="C19" s="3"/>
      <c r="D19" s="4"/>
      <c r="E19" s="3" t="s">
        <v>12</v>
      </c>
      <c r="F19" s="5">
        <v>7060032010</v>
      </c>
      <c r="G19" s="13">
        <v>69348</v>
      </c>
      <c r="H19" s="14">
        <v>0</v>
      </c>
      <c r="I19" s="14">
        <v>0</v>
      </c>
      <c r="J19" s="14"/>
      <c r="K19" s="14"/>
      <c r="L19" s="14"/>
    </row>
    <row r="20" spans="1:12" ht="15" thickBot="1" x14ac:dyDescent="0.35">
      <c r="A20" s="1"/>
      <c r="B20" s="2"/>
      <c r="C20" s="8" t="s">
        <v>13</v>
      </c>
      <c r="D20" s="9"/>
      <c r="E20" s="9"/>
      <c r="F20" s="10"/>
      <c r="G20" s="11">
        <v>329348</v>
      </c>
      <c r="H20" s="12">
        <v>0</v>
      </c>
      <c r="I20" s="12">
        <v>1226</v>
      </c>
      <c r="J20" s="12"/>
      <c r="K20" s="12"/>
      <c r="L20" s="12"/>
    </row>
    <row r="21" spans="1:12" x14ac:dyDescent="0.3">
      <c r="A21" s="1"/>
      <c r="B21" s="2"/>
      <c r="C21" s="3" t="s">
        <v>14</v>
      </c>
      <c r="D21" s="4" t="s">
        <v>15</v>
      </c>
      <c r="E21" s="3" t="s">
        <v>16</v>
      </c>
      <c r="F21" s="5">
        <v>7063002010</v>
      </c>
      <c r="G21" s="13">
        <v>129435.22</v>
      </c>
      <c r="H21" s="14">
        <v>77078</v>
      </c>
      <c r="I21" s="14">
        <v>107078</v>
      </c>
      <c r="J21" s="14"/>
      <c r="K21" s="14"/>
      <c r="L21" s="14"/>
    </row>
    <row r="22" spans="1:12" x14ac:dyDescent="0.3">
      <c r="A22" s="1"/>
      <c r="B22" s="2"/>
      <c r="C22" s="3"/>
      <c r="D22" s="4"/>
      <c r="E22" s="3" t="s">
        <v>17</v>
      </c>
      <c r="F22" s="5">
        <v>7064004000</v>
      </c>
      <c r="G22" s="13">
        <v>0</v>
      </c>
      <c r="H22" s="14">
        <v>0</v>
      </c>
      <c r="I22" s="14">
        <v>0</v>
      </c>
      <c r="J22" s="14"/>
      <c r="K22" s="14"/>
      <c r="L22" s="14"/>
    </row>
    <row r="23" spans="1:12" x14ac:dyDescent="0.3">
      <c r="A23" s="1"/>
      <c r="B23" s="2"/>
      <c r="C23" s="3"/>
      <c r="D23" s="4" t="s">
        <v>18</v>
      </c>
      <c r="E23" s="3" t="s">
        <v>19</v>
      </c>
      <c r="F23" s="5">
        <v>7063000010</v>
      </c>
      <c r="G23" s="13">
        <v>130613.79</v>
      </c>
      <c r="H23" s="14">
        <v>101203.04</v>
      </c>
      <c r="I23" s="14">
        <v>117019.04</v>
      </c>
      <c r="J23" s="14"/>
      <c r="K23" s="14"/>
      <c r="L23" s="14"/>
    </row>
    <row r="24" spans="1:12" ht="15" thickBot="1" x14ac:dyDescent="0.35">
      <c r="A24" s="1"/>
      <c r="B24" s="2"/>
      <c r="C24" s="3"/>
      <c r="D24" s="4" t="s">
        <v>20</v>
      </c>
      <c r="E24" s="3" t="s">
        <v>21</v>
      </c>
      <c r="F24" s="5">
        <v>7063002020</v>
      </c>
      <c r="G24" s="13">
        <v>0</v>
      </c>
      <c r="H24" s="14">
        <v>0</v>
      </c>
      <c r="I24" s="14">
        <v>3195</v>
      </c>
      <c r="J24" s="14"/>
      <c r="K24" s="14"/>
      <c r="L24" s="14"/>
    </row>
    <row r="25" spans="1:12" ht="15" thickBot="1" x14ac:dyDescent="0.35">
      <c r="A25" s="1"/>
      <c r="B25" s="2"/>
      <c r="C25" s="8" t="s">
        <v>22</v>
      </c>
      <c r="D25" s="9"/>
      <c r="E25" s="9"/>
      <c r="F25" s="10"/>
      <c r="G25" s="11">
        <v>260049.01</v>
      </c>
      <c r="H25" s="12">
        <v>178281.03999999998</v>
      </c>
      <c r="I25" s="12">
        <v>227292.03999999998</v>
      </c>
      <c r="J25" s="12">
        <v>255000</v>
      </c>
      <c r="K25" s="12"/>
      <c r="L25" s="12"/>
    </row>
    <row r="26" spans="1:12" x14ac:dyDescent="0.3">
      <c r="A26" s="1"/>
      <c r="B26" s="2"/>
      <c r="C26" s="3" t="s">
        <v>23</v>
      </c>
      <c r="D26" s="4">
        <v>0</v>
      </c>
      <c r="E26" s="3" t="s">
        <v>24</v>
      </c>
      <c r="F26" s="5">
        <v>7060025010</v>
      </c>
      <c r="G26" s="13">
        <v>23368.83</v>
      </c>
      <c r="H26" s="14">
        <v>0</v>
      </c>
      <c r="I26" s="14">
        <v>0</v>
      </c>
      <c r="J26" s="14"/>
      <c r="K26" s="14"/>
      <c r="L26" s="14"/>
    </row>
    <row r="27" spans="1:12" ht="15" thickBot="1" x14ac:dyDescent="0.35">
      <c r="A27" s="1"/>
      <c r="B27" s="2"/>
      <c r="C27" s="3"/>
      <c r="D27" s="4"/>
      <c r="E27" s="3" t="s">
        <v>25</v>
      </c>
      <c r="F27" s="5">
        <v>7060025011</v>
      </c>
      <c r="G27" s="13">
        <v>600</v>
      </c>
      <c r="H27" s="14">
        <v>0</v>
      </c>
      <c r="I27" s="14">
        <v>0</v>
      </c>
      <c r="J27" s="14"/>
      <c r="K27" s="14"/>
      <c r="L27" s="14"/>
    </row>
    <row r="28" spans="1:12" ht="15" thickBot="1" x14ac:dyDescent="0.35">
      <c r="A28" s="1"/>
      <c r="B28" s="2"/>
      <c r="C28" s="8" t="s">
        <v>26</v>
      </c>
      <c r="D28" s="9"/>
      <c r="E28" s="9"/>
      <c r="F28" s="10"/>
      <c r="G28" s="11">
        <v>23968.83</v>
      </c>
      <c r="H28" s="12">
        <v>0</v>
      </c>
      <c r="I28" s="12">
        <v>0</v>
      </c>
      <c r="J28" s="12">
        <v>22000</v>
      </c>
      <c r="K28" s="12"/>
      <c r="L28" s="12"/>
    </row>
    <row r="29" spans="1:12" ht="15" thickBot="1" x14ac:dyDescent="0.35">
      <c r="A29" s="1"/>
      <c r="B29" s="2"/>
      <c r="C29" s="3" t="s">
        <v>27</v>
      </c>
      <c r="D29" s="4">
        <v>0</v>
      </c>
      <c r="E29" s="3" t="s">
        <v>28</v>
      </c>
      <c r="F29" s="5">
        <v>7061600000</v>
      </c>
      <c r="G29" s="13">
        <v>24303.85</v>
      </c>
      <c r="H29" s="14">
        <v>0</v>
      </c>
      <c r="I29" s="14">
        <v>0</v>
      </c>
      <c r="J29" s="14"/>
      <c r="K29" s="14"/>
      <c r="L29" s="14"/>
    </row>
    <row r="30" spans="1:12" ht="15" thickBot="1" x14ac:dyDescent="0.35">
      <c r="A30" s="1"/>
      <c r="B30" s="2"/>
      <c r="C30" s="8" t="s">
        <v>29</v>
      </c>
      <c r="D30" s="9"/>
      <c r="E30" s="9"/>
      <c r="F30" s="10"/>
      <c r="G30" s="11">
        <v>24303.85</v>
      </c>
      <c r="H30" s="12">
        <v>0</v>
      </c>
      <c r="I30" s="12">
        <v>0</v>
      </c>
      <c r="J30" s="12"/>
      <c r="K30" s="12"/>
      <c r="L30" s="12"/>
    </row>
    <row r="31" spans="1:12" ht="15" thickBot="1" x14ac:dyDescent="0.35">
      <c r="A31" s="22"/>
      <c r="B31" s="15" t="s">
        <v>30</v>
      </c>
      <c r="C31" s="16"/>
      <c r="D31" s="16"/>
      <c r="E31" s="16"/>
      <c r="F31" s="17"/>
      <c r="G31" s="18">
        <v>637669.68999999994</v>
      </c>
      <c r="H31" s="19">
        <v>178281.03999999998</v>
      </c>
      <c r="I31" s="19">
        <v>228518.03999999998</v>
      </c>
      <c r="J31" s="19">
        <f>J20+J25+J28</f>
        <v>277000</v>
      </c>
      <c r="K31" s="19"/>
      <c r="L31" s="19"/>
    </row>
    <row r="32" spans="1:12" ht="15" thickBot="1" x14ac:dyDescent="0.35">
      <c r="A32" s="23" t="s">
        <v>50</v>
      </c>
      <c r="B32" s="23"/>
      <c r="C32" s="23"/>
      <c r="D32" s="23"/>
      <c r="E32" s="23"/>
      <c r="F32" s="24"/>
      <c r="G32" s="25">
        <v>61520.460000000014</v>
      </c>
      <c r="H32" s="26">
        <v>65768.799999999988</v>
      </c>
      <c r="I32" s="26">
        <v>54881.530000000013</v>
      </c>
      <c r="J32" s="26">
        <f>J17+J31</f>
        <v>71999.700000000012</v>
      </c>
      <c r="K32" s="26"/>
      <c r="L32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8C5A-62AB-4454-8A8D-71DD804709B6}">
  <sheetPr>
    <tabColor rgb="FF00B0F0"/>
  </sheetPr>
  <dimension ref="A1:L38"/>
  <sheetViews>
    <sheetView topLeftCell="C19" workbookViewId="0">
      <selection activeCell="K1" sqref="K1:L1"/>
    </sheetView>
  </sheetViews>
  <sheetFormatPr baseColWidth="10" defaultRowHeight="14.4" x14ac:dyDescent="0.3"/>
  <cols>
    <col min="1" max="1" width="19.6640625" customWidth="1"/>
    <col min="2" max="2" width="20.6640625" customWidth="1"/>
    <col min="3" max="3" width="19.88671875" customWidth="1"/>
    <col min="4" max="4" width="21.33203125" customWidth="1"/>
    <col min="5" max="5" width="27.44140625" customWidth="1"/>
    <col min="6" max="6" width="0" hidden="1" customWidth="1"/>
    <col min="7" max="7" width="24" customWidth="1"/>
    <col min="8" max="8" width="22.88671875" customWidth="1"/>
    <col min="9" max="9" width="23.77734375" customWidth="1"/>
    <col min="10" max="10" width="22.33203125" customWidth="1"/>
    <col min="11" max="11" width="24.33203125" customWidth="1"/>
    <col min="12" max="12" width="21.44140625" customWidth="1"/>
  </cols>
  <sheetData>
    <row r="1" spans="1:12" s="113" customFormat="1" ht="43.2" customHeight="1" thickBot="1" x14ac:dyDescent="0.35">
      <c r="A1" s="109" t="s">
        <v>0</v>
      </c>
      <c r="B1" s="115" t="s">
        <v>2</v>
      </c>
      <c r="C1" s="111" t="s">
        <v>3</v>
      </c>
      <c r="D1" s="111" t="s">
        <v>4</v>
      </c>
      <c r="E1" s="111" t="s">
        <v>5</v>
      </c>
      <c r="F1" s="112" t="s">
        <v>6</v>
      </c>
      <c r="G1" s="106" t="s">
        <v>7</v>
      </c>
      <c r="H1" s="107" t="s">
        <v>51</v>
      </c>
      <c r="I1" s="107" t="s">
        <v>8</v>
      </c>
      <c r="J1" s="107" t="s">
        <v>194</v>
      </c>
      <c r="K1" s="114" t="s">
        <v>197</v>
      </c>
      <c r="L1" s="114" t="s">
        <v>184</v>
      </c>
    </row>
    <row r="2" spans="1:12" ht="15" thickBot="1" x14ac:dyDescent="0.35">
      <c r="A2" s="1" t="s">
        <v>52</v>
      </c>
      <c r="B2" s="53" t="s">
        <v>31</v>
      </c>
      <c r="C2" s="3" t="s">
        <v>53</v>
      </c>
      <c r="D2" s="4" t="s">
        <v>54</v>
      </c>
      <c r="E2" s="3" t="s">
        <v>55</v>
      </c>
      <c r="F2" s="5">
        <v>6028000000</v>
      </c>
      <c r="G2" s="6">
        <v>-8766</v>
      </c>
      <c r="H2" s="7">
        <v>0</v>
      </c>
      <c r="I2" s="7">
        <v>0</v>
      </c>
      <c r="J2" s="7"/>
      <c r="K2" s="7"/>
      <c r="L2" s="7"/>
    </row>
    <row r="3" spans="1:12" x14ac:dyDescent="0.3">
      <c r="A3" s="1"/>
      <c r="B3" s="52"/>
      <c r="C3" s="3"/>
      <c r="D3" s="4"/>
      <c r="E3" s="3" t="s">
        <v>56</v>
      </c>
      <c r="F3" s="5">
        <v>6063000010</v>
      </c>
      <c r="G3" s="13">
        <v>-8938.74</v>
      </c>
      <c r="H3" s="14">
        <v>-743.9</v>
      </c>
      <c r="I3" s="14">
        <v>-789.07</v>
      </c>
      <c r="J3" s="14"/>
      <c r="K3" s="14"/>
      <c r="L3" s="14"/>
    </row>
    <row r="4" spans="1:12" ht="15" thickBot="1" x14ac:dyDescent="0.35">
      <c r="A4" s="1"/>
      <c r="B4" s="2"/>
      <c r="C4" s="3"/>
      <c r="D4" s="4"/>
      <c r="E4" s="3" t="s">
        <v>57</v>
      </c>
      <c r="F4" s="5">
        <v>6032200000</v>
      </c>
      <c r="G4" s="13">
        <v>8667</v>
      </c>
      <c r="H4" s="14">
        <v>-1924.5</v>
      </c>
      <c r="I4" s="14">
        <v>-2872.5</v>
      </c>
      <c r="J4" s="14"/>
      <c r="K4" s="14"/>
      <c r="L4" s="14"/>
    </row>
    <row r="5" spans="1:12" ht="15" thickBot="1" x14ac:dyDescent="0.35">
      <c r="A5" s="1"/>
      <c r="B5" s="2"/>
      <c r="C5" s="8" t="s">
        <v>58</v>
      </c>
      <c r="D5" s="9"/>
      <c r="E5" s="9"/>
      <c r="F5" s="10"/>
      <c r="G5" s="11">
        <v>-9037.739999999998</v>
      </c>
      <c r="H5" s="12">
        <v>-2668.4</v>
      </c>
      <c r="I5" s="12">
        <v>-3661.57</v>
      </c>
      <c r="J5" s="12"/>
      <c r="K5" s="12"/>
      <c r="L5" s="12"/>
    </row>
    <row r="6" spans="1:12" x14ac:dyDescent="0.3">
      <c r="A6" s="1"/>
      <c r="B6" s="2"/>
      <c r="C6" s="3" t="s">
        <v>59</v>
      </c>
      <c r="D6" s="4" t="s">
        <v>60</v>
      </c>
      <c r="E6" s="3" t="s">
        <v>61</v>
      </c>
      <c r="F6" s="5">
        <v>6511160000</v>
      </c>
      <c r="G6" s="13">
        <v>-12165.99</v>
      </c>
      <c r="H6" s="14">
        <v>-204.52</v>
      </c>
      <c r="I6" s="14">
        <v>-1072.42</v>
      </c>
      <c r="J6" s="14"/>
      <c r="K6" s="14"/>
      <c r="L6" s="14"/>
    </row>
    <row r="7" spans="1:12" x14ac:dyDescent="0.3">
      <c r="A7" s="1"/>
      <c r="B7" s="2"/>
      <c r="C7" s="3"/>
      <c r="D7" s="4" t="s">
        <v>62</v>
      </c>
      <c r="E7" s="3" t="s">
        <v>63</v>
      </c>
      <c r="F7" s="5">
        <v>6511000000</v>
      </c>
      <c r="G7" s="13">
        <v>-16113.79</v>
      </c>
      <c r="H7" s="14">
        <v>-10889.4</v>
      </c>
      <c r="I7" s="14">
        <v>-10889.4</v>
      </c>
      <c r="J7" s="14"/>
      <c r="K7" s="14"/>
      <c r="L7" s="14"/>
    </row>
    <row r="8" spans="1:12" ht="15" thickBot="1" x14ac:dyDescent="0.35">
      <c r="A8" s="1"/>
      <c r="B8" s="2"/>
      <c r="C8" s="46"/>
      <c r="D8" s="47"/>
      <c r="E8" s="46"/>
      <c r="F8" s="46"/>
      <c r="G8" s="48"/>
      <c r="H8" s="49"/>
      <c r="I8" s="49"/>
      <c r="J8" s="49"/>
      <c r="K8" s="49"/>
      <c r="L8" s="49"/>
    </row>
    <row r="9" spans="1:12" ht="15" thickBot="1" x14ac:dyDescent="0.35">
      <c r="A9" s="1"/>
      <c r="B9" s="2"/>
      <c r="C9" s="8" t="s">
        <v>64</v>
      </c>
      <c r="D9" s="9"/>
      <c r="E9" s="9"/>
      <c r="F9" s="10"/>
      <c r="G9" s="11">
        <v>-28279.78</v>
      </c>
      <c r="H9" s="12">
        <v>-11093.92</v>
      </c>
      <c r="I9" s="12">
        <v>-11961.82</v>
      </c>
      <c r="J9" s="12">
        <v>-9000</v>
      </c>
      <c r="K9" s="12"/>
      <c r="L9" s="12"/>
    </row>
    <row r="10" spans="1:12" x14ac:dyDescent="0.3">
      <c r="A10" s="1"/>
      <c r="B10" s="2"/>
      <c r="C10" s="3" t="s">
        <v>65</v>
      </c>
      <c r="D10" s="4" t="s">
        <v>66</v>
      </c>
      <c r="E10" s="3" t="s">
        <v>67</v>
      </c>
      <c r="F10" s="5">
        <v>6511140000</v>
      </c>
      <c r="G10" s="13">
        <v>0</v>
      </c>
      <c r="H10" s="14">
        <v>-8226.56</v>
      </c>
      <c r="I10" s="14">
        <v>-8226.56</v>
      </c>
      <c r="J10" s="14"/>
      <c r="K10" s="14"/>
      <c r="L10" s="14"/>
    </row>
    <row r="11" spans="1:12" x14ac:dyDescent="0.3">
      <c r="A11" s="1"/>
      <c r="B11" s="2"/>
      <c r="C11" s="3"/>
      <c r="D11" s="4" t="s">
        <v>68</v>
      </c>
      <c r="E11" s="3" t="s">
        <v>69</v>
      </c>
      <c r="F11" s="5">
        <v>6511170000</v>
      </c>
      <c r="G11" s="13">
        <v>-46078.05</v>
      </c>
      <c r="H11" s="14">
        <v>0</v>
      </c>
      <c r="I11" s="14">
        <v>0</v>
      </c>
      <c r="J11" s="14"/>
      <c r="K11" s="14"/>
      <c r="L11" s="14"/>
    </row>
    <row r="12" spans="1:12" x14ac:dyDescent="0.3">
      <c r="A12" s="1"/>
      <c r="B12" s="2"/>
      <c r="C12" s="46"/>
      <c r="D12" s="47" t="s">
        <v>188</v>
      </c>
      <c r="E12" s="46"/>
      <c r="F12" s="46"/>
      <c r="G12" s="48"/>
      <c r="H12" s="49"/>
      <c r="I12" s="49"/>
      <c r="J12" s="49"/>
      <c r="K12" s="49"/>
      <c r="L12" s="49"/>
    </row>
    <row r="13" spans="1:12" x14ac:dyDescent="0.3">
      <c r="A13" s="1"/>
      <c r="B13" s="2"/>
      <c r="C13" s="46"/>
      <c r="D13" s="47" t="s">
        <v>189</v>
      </c>
      <c r="E13" s="46"/>
      <c r="F13" s="46"/>
      <c r="G13" s="48"/>
      <c r="H13" s="49"/>
      <c r="I13" s="49"/>
      <c r="J13" s="49"/>
      <c r="K13" s="49"/>
      <c r="L13" s="49"/>
    </row>
    <row r="14" spans="1:12" ht="15" thickBot="1" x14ac:dyDescent="0.35">
      <c r="A14" s="1"/>
      <c r="B14" s="2"/>
      <c r="C14" s="46"/>
      <c r="D14" s="47" t="s">
        <v>190</v>
      </c>
      <c r="E14" s="46"/>
      <c r="F14" s="46"/>
      <c r="G14" s="48"/>
      <c r="H14" s="49"/>
      <c r="I14" s="49"/>
      <c r="J14" s="49"/>
      <c r="K14" s="49"/>
      <c r="L14" s="49"/>
    </row>
    <row r="15" spans="1:12" ht="15" thickBot="1" x14ac:dyDescent="0.35">
      <c r="A15" s="1"/>
      <c r="B15" s="2"/>
      <c r="C15" s="8" t="s">
        <v>70</v>
      </c>
      <c r="D15" s="9"/>
      <c r="E15" s="9"/>
      <c r="F15" s="10"/>
      <c r="G15" s="11">
        <v>-46078.05</v>
      </c>
      <c r="H15" s="12">
        <v>-8226.56</v>
      </c>
      <c r="I15" s="12">
        <v>-8226.56</v>
      </c>
      <c r="J15" s="12">
        <v>-10000</v>
      </c>
      <c r="K15" s="12"/>
      <c r="L15" s="12"/>
    </row>
    <row r="16" spans="1:12" x14ac:dyDescent="0.3">
      <c r="A16" s="1"/>
      <c r="B16" s="2"/>
      <c r="C16" s="3" t="s">
        <v>71</v>
      </c>
      <c r="D16" s="4" t="s">
        <v>72</v>
      </c>
      <c r="E16" s="3" t="s">
        <v>73</v>
      </c>
      <c r="F16" s="5">
        <v>6511130000</v>
      </c>
      <c r="G16" s="13">
        <v>-5483.02</v>
      </c>
      <c r="H16" s="14">
        <v>-9402.2800000000007</v>
      </c>
      <c r="I16" s="14">
        <v>-9302.2800000000007</v>
      </c>
      <c r="J16" s="14"/>
      <c r="K16" s="14"/>
      <c r="L16" s="14"/>
    </row>
    <row r="17" spans="1:12" x14ac:dyDescent="0.3">
      <c r="A17" s="1"/>
      <c r="B17" s="2"/>
      <c r="C17" s="46"/>
      <c r="D17" s="47" t="s">
        <v>191</v>
      </c>
      <c r="E17" s="46"/>
      <c r="F17" s="46"/>
      <c r="G17" s="48"/>
      <c r="H17" s="49"/>
      <c r="I17" s="49"/>
      <c r="J17" s="49"/>
      <c r="K17" s="49"/>
      <c r="L17" s="49"/>
    </row>
    <row r="18" spans="1:12" x14ac:dyDescent="0.3">
      <c r="A18" s="1"/>
      <c r="B18" s="2"/>
      <c r="C18" s="46"/>
      <c r="D18" s="47" t="s">
        <v>192</v>
      </c>
      <c r="E18" s="46"/>
      <c r="F18" s="46"/>
      <c r="G18" s="48"/>
      <c r="H18" s="49"/>
      <c r="I18" s="49"/>
      <c r="J18" s="49"/>
      <c r="K18" s="49"/>
      <c r="L18" s="49"/>
    </row>
    <row r="19" spans="1:12" ht="15" thickBot="1" x14ac:dyDescent="0.35">
      <c r="A19" s="1"/>
      <c r="B19" s="2"/>
      <c r="C19" s="46"/>
      <c r="D19" s="47" t="s">
        <v>193</v>
      </c>
      <c r="E19" s="46"/>
      <c r="F19" s="46"/>
      <c r="G19" s="48"/>
      <c r="H19" s="49"/>
      <c r="I19" s="49"/>
      <c r="J19" s="49"/>
      <c r="K19" s="49"/>
      <c r="L19" s="49"/>
    </row>
    <row r="20" spans="1:12" ht="15" thickBot="1" x14ac:dyDescent="0.35">
      <c r="A20" s="1"/>
      <c r="B20" s="2"/>
      <c r="C20" s="8" t="s">
        <v>74</v>
      </c>
      <c r="D20" s="9"/>
      <c r="E20" s="9"/>
      <c r="F20" s="10"/>
      <c r="G20" s="11">
        <v>-5483.02</v>
      </c>
      <c r="H20" s="12">
        <v>-9402.2800000000007</v>
      </c>
      <c r="I20" s="12">
        <v>-9302.2800000000007</v>
      </c>
      <c r="J20" s="12">
        <v>-9000</v>
      </c>
      <c r="K20" s="12"/>
      <c r="L20" s="12"/>
    </row>
    <row r="21" spans="1:12" ht="15" thickBot="1" x14ac:dyDescent="0.35">
      <c r="A21" s="1"/>
      <c r="B21" s="15" t="s">
        <v>49</v>
      </c>
      <c r="C21" s="16"/>
      <c r="D21" s="16"/>
      <c r="E21" s="16"/>
      <c r="F21" s="17"/>
      <c r="G21" s="18">
        <v>-88878.590000000011</v>
      </c>
      <c r="H21" s="19">
        <v>-31391.159999999996</v>
      </c>
      <c r="I21" s="19">
        <v>-33152.229999999996</v>
      </c>
      <c r="J21" s="19">
        <f>J5+J9+J15+J20</f>
        <v>-28000</v>
      </c>
      <c r="K21" s="19"/>
      <c r="L21" s="19"/>
    </row>
    <row r="22" spans="1:12" ht="15" thickBot="1" x14ac:dyDescent="0.35">
      <c r="A22" s="1"/>
      <c r="B22" s="50" t="s">
        <v>9</v>
      </c>
      <c r="C22" s="3" t="s">
        <v>59</v>
      </c>
      <c r="D22" s="4" t="s">
        <v>60</v>
      </c>
      <c r="E22" s="3" t="s">
        <v>61</v>
      </c>
      <c r="F22" s="5">
        <v>7061300000</v>
      </c>
      <c r="G22" s="20">
        <v>0</v>
      </c>
      <c r="H22" s="21">
        <v>0</v>
      </c>
      <c r="I22" s="21">
        <v>0</v>
      </c>
      <c r="J22" s="21"/>
      <c r="K22" s="21"/>
      <c r="L22" s="21"/>
    </row>
    <row r="23" spans="1:12" x14ac:dyDescent="0.3">
      <c r="A23" s="1"/>
      <c r="B23" s="2"/>
      <c r="C23" s="3"/>
      <c r="D23" s="4" t="s">
        <v>62</v>
      </c>
      <c r="E23" s="3" t="s">
        <v>63</v>
      </c>
      <c r="F23" s="5">
        <v>7061000000</v>
      </c>
      <c r="G23" s="13">
        <v>16281</v>
      </c>
      <c r="H23" s="14">
        <v>9800</v>
      </c>
      <c r="I23" s="14">
        <v>9800</v>
      </c>
      <c r="J23" s="14"/>
      <c r="K23" s="14"/>
      <c r="L23" s="14"/>
    </row>
    <row r="24" spans="1:12" ht="15" thickBot="1" x14ac:dyDescent="0.35">
      <c r="A24" s="1"/>
      <c r="B24" s="2"/>
      <c r="C24" s="46"/>
      <c r="D24" s="47" t="s">
        <v>187</v>
      </c>
      <c r="E24" s="46"/>
      <c r="F24" s="46"/>
      <c r="G24" s="48"/>
      <c r="H24" s="49"/>
      <c r="I24" s="49"/>
      <c r="J24" s="49"/>
      <c r="K24" s="49"/>
      <c r="L24" s="49"/>
    </row>
    <row r="25" spans="1:12" ht="15" thickBot="1" x14ac:dyDescent="0.35">
      <c r="A25" s="1"/>
      <c r="B25" s="2"/>
      <c r="C25" s="8" t="s">
        <v>64</v>
      </c>
      <c r="D25" s="9"/>
      <c r="E25" s="9"/>
      <c r="F25" s="10"/>
      <c r="G25" s="11">
        <v>16281</v>
      </c>
      <c r="H25" s="12">
        <v>9800</v>
      </c>
      <c r="I25" s="12">
        <v>9800</v>
      </c>
      <c r="J25" s="12">
        <v>5000</v>
      </c>
      <c r="K25" s="12"/>
      <c r="L25" s="12"/>
    </row>
    <row r="26" spans="1:12" x14ac:dyDescent="0.3">
      <c r="A26" s="1"/>
      <c r="B26" s="2"/>
      <c r="C26" s="3" t="s">
        <v>65</v>
      </c>
      <c r="D26" s="4" t="s">
        <v>66</v>
      </c>
      <c r="E26" s="3" t="s">
        <v>67</v>
      </c>
      <c r="F26" s="5">
        <v>7061120000</v>
      </c>
      <c r="G26" s="13">
        <v>0</v>
      </c>
      <c r="H26" s="14">
        <v>8227</v>
      </c>
      <c r="I26" s="14">
        <v>8227</v>
      </c>
      <c r="J26" s="14"/>
      <c r="K26" s="14"/>
      <c r="L26" s="14"/>
    </row>
    <row r="27" spans="1:12" x14ac:dyDescent="0.3">
      <c r="A27" s="1"/>
      <c r="B27" s="2"/>
      <c r="C27" s="3"/>
      <c r="D27" s="4" t="s">
        <v>68</v>
      </c>
      <c r="E27" s="3" t="s">
        <v>69</v>
      </c>
      <c r="F27" s="5">
        <v>7061130000</v>
      </c>
      <c r="G27" s="13">
        <v>47325</v>
      </c>
      <c r="H27" s="14">
        <v>0</v>
      </c>
      <c r="I27" s="14">
        <v>0</v>
      </c>
      <c r="J27" s="14"/>
      <c r="K27" s="14"/>
      <c r="L27" s="14"/>
    </row>
    <row r="28" spans="1:12" x14ac:dyDescent="0.3">
      <c r="A28" s="1"/>
      <c r="B28" s="2"/>
      <c r="C28" s="46"/>
      <c r="D28" s="47" t="s">
        <v>188</v>
      </c>
      <c r="E28" s="46"/>
      <c r="F28" s="46"/>
      <c r="G28" s="48"/>
      <c r="H28" s="49"/>
      <c r="I28" s="49"/>
      <c r="J28" s="49"/>
      <c r="K28" s="49"/>
      <c r="L28" s="49"/>
    </row>
    <row r="29" spans="1:12" x14ac:dyDescent="0.3">
      <c r="A29" s="1"/>
      <c r="B29" s="2"/>
      <c r="C29" s="46"/>
      <c r="D29" s="47" t="s">
        <v>189</v>
      </c>
      <c r="E29" s="46"/>
      <c r="F29" s="46"/>
      <c r="G29" s="48"/>
      <c r="H29" s="49"/>
      <c r="I29" s="49"/>
      <c r="J29" s="49"/>
      <c r="K29" s="49"/>
      <c r="L29" s="49"/>
    </row>
    <row r="30" spans="1:12" ht="15" thickBot="1" x14ac:dyDescent="0.35">
      <c r="A30" s="1"/>
      <c r="B30" s="2"/>
      <c r="C30" s="46"/>
      <c r="D30" s="47" t="s">
        <v>190</v>
      </c>
      <c r="E30" s="46"/>
      <c r="F30" s="46"/>
      <c r="G30" s="48"/>
      <c r="H30" s="49"/>
      <c r="I30" s="49"/>
      <c r="J30" s="49"/>
      <c r="K30" s="49"/>
      <c r="L30" s="49"/>
    </row>
    <row r="31" spans="1:12" ht="15" thickBot="1" x14ac:dyDescent="0.35">
      <c r="A31" s="1"/>
      <c r="B31" s="2"/>
      <c r="C31" s="8" t="s">
        <v>70</v>
      </c>
      <c r="D31" s="9"/>
      <c r="E31" s="9"/>
      <c r="F31" s="10"/>
      <c r="G31" s="11">
        <v>47325</v>
      </c>
      <c r="H31" s="12">
        <v>8227</v>
      </c>
      <c r="I31" s="12">
        <v>8227</v>
      </c>
      <c r="J31" s="12">
        <v>10000</v>
      </c>
      <c r="K31" s="12"/>
      <c r="L31" s="12"/>
    </row>
    <row r="32" spans="1:12" x14ac:dyDescent="0.3">
      <c r="A32" s="1"/>
      <c r="B32" s="2"/>
      <c r="C32" s="3" t="s">
        <v>71</v>
      </c>
      <c r="D32" s="4" t="s">
        <v>72</v>
      </c>
      <c r="E32" s="3" t="s">
        <v>73</v>
      </c>
      <c r="F32" s="5">
        <v>7061110000</v>
      </c>
      <c r="G32" s="13">
        <v>5880</v>
      </c>
      <c r="H32" s="14">
        <v>10100</v>
      </c>
      <c r="I32" s="14">
        <v>10100</v>
      </c>
      <c r="J32" s="14"/>
      <c r="K32" s="14"/>
      <c r="L32" s="14"/>
    </row>
    <row r="33" spans="1:12" x14ac:dyDescent="0.3">
      <c r="A33" s="1"/>
      <c r="B33" s="2"/>
      <c r="C33" s="46"/>
      <c r="D33" s="47" t="s">
        <v>191</v>
      </c>
      <c r="E33" s="46"/>
      <c r="F33" s="46"/>
      <c r="G33" s="48"/>
      <c r="H33" s="49"/>
      <c r="I33" s="49"/>
      <c r="J33" s="49"/>
      <c r="K33" s="49"/>
      <c r="L33" s="49"/>
    </row>
    <row r="34" spans="1:12" x14ac:dyDescent="0.3">
      <c r="A34" s="1"/>
      <c r="B34" s="2"/>
      <c r="C34" s="46"/>
      <c r="D34" s="47" t="s">
        <v>192</v>
      </c>
      <c r="E34" s="46"/>
      <c r="F34" s="46"/>
      <c r="G34" s="48"/>
      <c r="H34" s="49"/>
      <c r="I34" s="49"/>
      <c r="J34" s="49"/>
      <c r="K34" s="49"/>
      <c r="L34" s="49"/>
    </row>
    <row r="35" spans="1:12" ht="15" thickBot="1" x14ac:dyDescent="0.35">
      <c r="A35" s="1"/>
      <c r="B35" s="2"/>
      <c r="C35" s="46"/>
      <c r="D35" s="47" t="s">
        <v>193</v>
      </c>
      <c r="E35" s="46"/>
      <c r="F35" s="46"/>
      <c r="G35" s="48"/>
      <c r="H35" s="49"/>
      <c r="I35" s="49"/>
      <c r="J35" s="49"/>
      <c r="K35" s="49"/>
      <c r="L35" s="49"/>
    </row>
    <row r="36" spans="1:12" ht="15" thickBot="1" x14ac:dyDescent="0.35">
      <c r="A36" s="1"/>
      <c r="B36" s="2"/>
      <c r="C36" s="8" t="s">
        <v>74</v>
      </c>
      <c r="D36" s="9"/>
      <c r="E36" s="9"/>
      <c r="F36" s="10"/>
      <c r="G36" s="11">
        <v>5880</v>
      </c>
      <c r="H36" s="12">
        <v>10100</v>
      </c>
      <c r="I36" s="12">
        <v>10100</v>
      </c>
      <c r="J36" s="12">
        <v>10000</v>
      </c>
      <c r="K36" s="12"/>
      <c r="L36" s="12"/>
    </row>
    <row r="37" spans="1:12" ht="15" thickBot="1" x14ac:dyDescent="0.35">
      <c r="A37" s="22"/>
      <c r="B37" s="15" t="s">
        <v>30</v>
      </c>
      <c r="C37" s="16"/>
      <c r="D37" s="16"/>
      <c r="E37" s="16"/>
      <c r="F37" s="17"/>
      <c r="G37" s="18">
        <v>69486</v>
      </c>
      <c r="H37" s="19">
        <v>28127</v>
      </c>
      <c r="I37" s="19">
        <v>28127</v>
      </c>
      <c r="J37" s="19">
        <f>J25+J31+J36</f>
        <v>25000</v>
      </c>
      <c r="K37" s="19"/>
      <c r="L37" s="19"/>
    </row>
    <row r="38" spans="1:12" ht="15" thickBot="1" x14ac:dyDescent="0.35">
      <c r="A38" s="23" t="s">
        <v>75</v>
      </c>
      <c r="B38" s="23"/>
      <c r="C38" s="23"/>
      <c r="D38" s="23"/>
      <c r="E38" s="23"/>
      <c r="F38" s="24"/>
      <c r="G38" s="25">
        <v>-19392.590000000011</v>
      </c>
      <c r="H38" s="26">
        <v>-3264.1599999999962</v>
      </c>
      <c r="I38" s="26">
        <v>-5025.2299999999959</v>
      </c>
      <c r="J38" s="26">
        <f>J21+J37</f>
        <v>-3000</v>
      </c>
      <c r="K38" s="26"/>
      <c r="L38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D3771-8390-4644-BA1F-99787AAD1187}">
  <sheetPr>
    <tabColor rgb="FF00B0F0"/>
  </sheetPr>
  <dimension ref="A1:L50"/>
  <sheetViews>
    <sheetView topLeftCell="C31" workbookViewId="0">
      <selection activeCell="K1" sqref="K1:L1"/>
    </sheetView>
  </sheetViews>
  <sheetFormatPr baseColWidth="10" defaultRowHeight="14.4" x14ac:dyDescent="0.3"/>
  <cols>
    <col min="1" max="1" width="17.44140625" customWidth="1"/>
    <col min="2" max="2" width="21.88671875" customWidth="1"/>
    <col min="3" max="3" width="23.109375" customWidth="1"/>
    <col min="4" max="4" width="20.33203125" customWidth="1"/>
    <col min="5" max="5" width="19.5546875" customWidth="1"/>
    <col min="6" max="6" width="0" hidden="1" customWidth="1"/>
    <col min="7" max="7" width="23.6640625" customWidth="1"/>
    <col min="8" max="8" width="26.109375" customWidth="1"/>
    <col min="9" max="9" width="25.6640625" customWidth="1"/>
    <col min="10" max="11" width="21.6640625" customWidth="1"/>
    <col min="12" max="12" width="19.77734375" customWidth="1"/>
  </cols>
  <sheetData>
    <row r="1" spans="1:12" s="108" customFormat="1" ht="40.200000000000003" customHeight="1" thickBot="1" x14ac:dyDescent="0.35">
      <c r="A1" s="102" t="s">
        <v>0</v>
      </c>
      <c r="B1" s="103" t="s">
        <v>2</v>
      </c>
      <c r="C1" s="104" t="s">
        <v>3</v>
      </c>
      <c r="D1" s="104" t="s">
        <v>4</v>
      </c>
      <c r="E1" s="104" t="s">
        <v>5</v>
      </c>
      <c r="F1" s="105" t="s">
        <v>6</v>
      </c>
      <c r="G1" s="106" t="s">
        <v>7</v>
      </c>
      <c r="H1" s="107" t="s">
        <v>51</v>
      </c>
      <c r="I1" s="107" t="s">
        <v>8</v>
      </c>
      <c r="J1" s="107" t="s">
        <v>194</v>
      </c>
      <c r="K1" s="114" t="s">
        <v>197</v>
      </c>
      <c r="L1" s="114" t="s">
        <v>184</v>
      </c>
    </row>
    <row r="2" spans="1:12" ht="15" thickBot="1" x14ac:dyDescent="0.35">
      <c r="A2" s="27" t="s">
        <v>76</v>
      </c>
      <c r="B2" s="50" t="s">
        <v>31</v>
      </c>
      <c r="C2" s="3" t="s">
        <v>77</v>
      </c>
      <c r="D2" s="4" t="s">
        <v>78</v>
      </c>
      <c r="E2" s="3" t="s">
        <v>79</v>
      </c>
      <c r="F2" s="5">
        <v>6070000000</v>
      </c>
      <c r="G2" s="6">
        <v>-27722.26</v>
      </c>
      <c r="H2" s="7">
        <v>-26575.01</v>
      </c>
      <c r="I2" s="7">
        <v>-30115.88</v>
      </c>
      <c r="J2" s="7"/>
      <c r="K2" s="7"/>
      <c r="L2" s="7"/>
    </row>
    <row r="3" spans="1:12" ht="15" thickBot="1" x14ac:dyDescent="0.35">
      <c r="A3" s="27"/>
      <c r="B3" s="2"/>
      <c r="C3" s="3"/>
      <c r="D3" s="4" t="s">
        <v>80</v>
      </c>
      <c r="E3" s="3" t="s">
        <v>81</v>
      </c>
      <c r="F3" s="5">
        <v>6037000000</v>
      </c>
      <c r="G3" s="13">
        <v>9060.25</v>
      </c>
      <c r="H3" s="14">
        <v>17613</v>
      </c>
      <c r="I3" s="14">
        <v>18513</v>
      </c>
      <c r="J3" s="14"/>
      <c r="K3" s="14"/>
      <c r="L3" s="14"/>
    </row>
    <row r="4" spans="1:12" ht="15" thickBot="1" x14ac:dyDescent="0.35">
      <c r="A4" s="27"/>
      <c r="B4" s="2"/>
      <c r="C4" s="8" t="s">
        <v>82</v>
      </c>
      <c r="D4" s="9"/>
      <c r="E4" s="9"/>
      <c r="F4" s="10"/>
      <c r="G4" s="11">
        <v>-18662.009999999998</v>
      </c>
      <c r="H4" s="12">
        <v>-8962.0099999999984</v>
      </c>
      <c r="I4" s="12">
        <v>-11602.880000000001</v>
      </c>
      <c r="J4" s="12">
        <v>-22000</v>
      </c>
      <c r="K4" s="12"/>
      <c r="L4" s="12"/>
    </row>
    <row r="5" spans="1:12" ht="15" thickBot="1" x14ac:dyDescent="0.35">
      <c r="A5" s="27"/>
      <c r="B5" s="2"/>
      <c r="C5" s="3" t="s">
        <v>83</v>
      </c>
      <c r="D5" s="4" t="s">
        <v>83</v>
      </c>
      <c r="E5" s="3" t="s">
        <v>84</v>
      </c>
      <c r="F5" s="5">
        <v>6510000000</v>
      </c>
      <c r="G5" s="13">
        <v>-13982</v>
      </c>
      <c r="H5" s="14">
        <v>-11778.42</v>
      </c>
      <c r="I5" s="14">
        <v>-13543.42</v>
      </c>
      <c r="J5" s="14"/>
      <c r="K5" s="14"/>
      <c r="L5" s="14"/>
    </row>
    <row r="6" spans="1:12" ht="15" thickBot="1" x14ac:dyDescent="0.35">
      <c r="A6" s="27"/>
      <c r="B6" s="2"/>
      <c r="C6" s="8" t="s">
        <v>85</v>
      </c>
      <c r="D6" s="9"/>
      <c r="E6" s="9"/>
      <c r="F6" s="10"/>
      <c r="G6" s="11">
        <v>-13982</v>
      </c>
      <c r="H6" s="12">
        <v>-11778.42</v>
      </c>
      <c r="I6" s="12">
        <v>-13543.42</v>
      </c>
      <c r="J6" s="12">
        <v>-16000</v>
      </c>
      <c r="K6" s="12"/>
      <c r="L6" s="12"/>
    </row>
    <row r="7" spans="1:12" x14ac:dyDescent="0.3">
      <c r="A7" s="27"/>
      <c r="B7" s="2"/>
      <c r="C7" s="3" t="s">
        <v>86</v>
      </c>
      <c r="D7" s="4" t="s">
        <v>87</v>
      </c>
      <c r="E7" s="3" t="s">
        <v>88</v>
      </c>
      <c r="F7" s="5">
        <v>6511100000</v>
      </c>
      <c r="G7" s="13">
        <v>-7983.15</v>
      </c>
      <c r="H7" s="14">
        <v>-696.8</v>
      </c>
      <c r="I7" s="14">
        <v>-11471.92</v>
      </c>
      <c r="J7" s="14"/>
      <c r="K7" s="14"/>
      <c r="L7" s="14"/>
    </row>
    <row r="8" spans="1:12" x14ac:dyDescent="0.3">
      <c r="A8" s="27"/>
      <c r="B8" s="2"/>
      <c r="C8" s="3"/>
      <c r="D8" s="4"/>
      <c r="E8" s="3" t="s">
        <v>89</v>
      </c>
      <c r="F8" s="5">
        <v>6257260000</v>
      </c>
      <c r="G8" s="13">
        <v>-6885</v>
      </c>
      <c r="H8" s="14">
        <v>0</v>
      </c>
      <c r="I8" s="14">
        <v>-1531</v>
      </c>
      <c r="J8" s="14"/>
      <c r="K8" s="14"/>
      <c r="L8" s="14"/>
    </row>
    <row r="9" spans="1:12" x14ac:dyDescent="0.3">
      <c r="A9" s="27"/>
      <c r="B9" s="2"/>
      <c r="C9" s="3"/>
      <c r="D9" s="4" t="s">
        <v>90</v>
      </c>
      <c r="E9" s="3" t="s">
        <v>91</v>
      </c>
      <c r="F9" s="5">
        <v>6257210000</v>
      </c>
      <c r="G9" s="13">
        <v>-11051.53</v>
      </c>
      <c r="H9" s="14">
        <v>-7149.99</v>
      </c>
      <c r="I9" s="14">
        <v>-7149.99</v>
      </c>
      <c r="J9" s="14"/>
      <c r="K9" s="14"/>
      <c r="L9" s="14"/>
    </row>
    <row r="10" spans="1:12" ht="15" thickBot="1" x14ac:dyDescent="0.35">
      <c r="A10" s="27"/>
      <c r="B10" s="2"/>
      <c r="C10" s="3"/>
      <c r="D10" s="4" t="s">
        <v>92</v>
      </c>
      <c r="E10" s="3" t="s">
        <v>93</v>
      </c>
      <c r="F10" s="5">
        <v>6040050000</v>
      </c>
      <c r="G10" s="13">
        <v>0</v>
      </c>
      <c r="H10" s="14">
        <v>0</v>
      </c>
      <c r="I10" s="14">
        <v>0</v>
      </c>
      <c r="J10" s="14"/>
      <c r="K10" s="14"/>
      <c r="L10" s="14"/>
    </row>
    <row r="11" spans="1:12" ht="15" thickBot="1" x14ac:dyDescent="0.35">
      <c r="A11" s="27"/>
      <c r="B11" s="2"/>
      <c r="C11" s="8" t="s">
        <v>94</v>
      </c>
      <c r="D11" s="9"/>
      <c r="E11" s="9"/>
      <c r="F11" s="10"/>
      <c r="G11" s="11">
        <v>-25919.68</v>
      </c>
      <c r="H11" s="12">
        <v>-7846.79</v>
      </c>
      <c r="I11" s="12">
        <v>-20152.91</v>
      </c>
      <c r="J11" s="12">
        <v>-20000</v>
      </c>
      <c r="K11" s="12"/>
      <c r="L11" s="12"/>
    </row>
    <row r="12" spans="1:12" x14ac:dyDescent="0.3">
      <c r="A12" s="27"/>
      <c r="B12" s="2"/>
      <c r="C12" s="3" t="s">
        <v>95</v>
      </c>
      <c r="D12" s="4" t="s">
        <v>96</v>
      </c>
      <c r="E12" s="3" t="s">
        <v>97</v>
      </c>
      <c r="F12" s="5">
        <v>6511910000</v>
      </c>
      <c r="G12" s="13">
        <v>0</v>
      </c>
      <c r="H12" s="14">
        <v>-5926.66</v>
      </c>
      <c r="I12" s="14">
        <v>-5926.66</v>
      </c>
      <c r="J12" s="14"/>
      <c r="K12" s="14"/>
      <c r="L12" s="14"/>
    </row>
    <row r="13" spans="1:12" x14ac:dyDescent="0.3">
      <c r="A13" s="27"/>
      <c r="B13" s="2"/>
      <c r="C13" s="3"/>
      <c r="D13" s="4" t="s">
        <v>98</v>
      </c>
      <c r="E13" s="3" t="s">
        <v>99</v>
      </c>
      <c r="F13" s="5">
        <v>6511600000</v>
      </c>
      <c r="G13" s="13">
        <v>-59898.95</v>
      </c>
      <c r="H13" s="14">
        <v>-4900</v>
      </c>
      <c r="I13" s="14">
        <v>-4900</v>
      </c>
      <c r="J13" s="14"/>
      <c r="K13" s="14"/>
      <c r="L13" s="14"/>
    </row>
    <row r="14" spans="1:12" ht="15" thickBot="1" x14ac:dyDescent="0.35">
      <c r="A14" s="27"/>
      <c r="B14" s="2"/>
      <c r="C14" s="3"/>
      <c r="D14" s="4"/>
      <c r="E14" s="3" t="s">
        <v>100</v>
      </c>
      <c r="F14" s="5">
        <v>6511900000</v>
      </c>
      <c r="G14" s="13">
        <v>0</v>
      </c>
      <c r="H14" s="14">
        <v>0</v>
      </c>
      <c r="I14" s="14">
        <v>-100</v>
      </c>
      <c r="J14" s="14"/>
      <c r="K14" s="14"/>
      <c r="L14" s="14"/>
    </row>
    <row r="15" spans="1:12" ht="15" thickBot="1" x14ac:dyDescent="0.35">
      <c r="A15" s="27"/>
      <c r="B15" s="2"/>
      <c r="C15" s="8" t="s">
        <v>101</v>
      </c>
      <c r="D15" s="9"/>
      <c r="E15" s="9"/>
      <c r="F15" s="10"/>
      <c r="G15" s="11">
        <v>-59898.95</v>
      </c>
      <c r="H15" s="12">
        <v>-10826.66</v>
      </c>
      <c r="I15" s="12">
        <v>-10926.66</v>
      </c>
      <c r="J15" s="12">
        <v>-22000</v>
      </c>
      <c r="K15" s="12"/>
      <c r="L15" s="12"/>
    </row>
    <row r="16" spans="1:12" x14ac:dyDescent="0.3">
      <c r="A16" s="27"/>
      <c r="B16" s="2"/>
      <c r="C16" s="3" t="s">
        <v>102</v>
      </c>
      <c r="D16" s="4" t="s">
        <v>103</v>
      </c>
      <c r="E16" s="3" t="s">
        <v>104</v>
      </c>
      <c r="F16" s="5">
        <v>6257200000</v>
      </c>
      <c r="G16" s="13">
        <v>-16297</v>
      </c>
      <c r="H16" s="14">
        <v>-10990.9</v>
      </c>
      <c r="I16" s="14">
        <v>-11144.9</v>
      </c>
      <c r="J16" s="14"/>
      <c r="K16" s="14"/>
      <c r="L16" s="14"/>
    </row>
    <row r="17" spans="1:12" x14ac:dyDescent="0.3">
      <c r="A17" s="27"/>
      <c r="B17" s="2"/>
      <c r="C17" s="3"/>
      <c r="D17" s="4" t="s">
        <v>105</v>
      </c>
      <c r="E17" s="3" t="s">
        <v>106</v>
      </c>
      <c r="F17" s="5">
        <v>6257250000</v>
      </c>
      <c r="G17" s="13">
        <v>-8785.2000000000007</v>
      </c>
      <c r="H17" s="14">
        <v>0</v>
      </c>
      <c r="I17" s="14">
        <v>0</v>
      </c>
      <c r="J17" s="14"/>
      <c r="K17" s="14"/>
      <c r="L17" s="14"/>
    </row>
    <row r="18" spans="1:12" x14ac:dyDescent="0.3">
      <c r="A18" s="27"/>
      <c r="B18" s="2"/>
      <c r="C18" s="3"/>
      <c r="D18" s="4" t="s">
        <v>107</v>
      </c>
      <c r="E18" s="3" t="s">
        <v>108</v>
      </c>
      <c r="F18" s="5">
        <v>6257300000</v>
      </c>
      <c r="G18" s="13">
        <v>-1805</v>
      </c>
      <c r="H18" s="14">
        <v>-898.5</v>
      </c>
      <c r="I18" s="14">
        <v>-1676</v>
      </c>
      <c r="J18" s="14"/>
      <c r="K18" s="14"/>
      <c r="L18" s="14"/>
    </row>
    <row r="19" spans="1:12" x14ac:dyDescent="0.3">
      <c r="A19" s="27"/>
      <c r="B19" s="2"/>
      <c r="C19" s="3"/>
      <c r="D19" s="4"/>
      <c r="E19" s="3" t="s">
        <v>109</v>
      </c>
      <c r="F19" s="5">
        <v>6110000000</v>
      </c>
      <c r="G19" s="13">
        <v>0</v>
      </c>
      <c r="H19" s="14">
        <v>-1516.68</v>
      </c>
      <c r="I19" s="14">
        <v>-1516.68</v>
      </c>
      <c r="J19" s="14"/>
      <c r="K19" s="14"/>
      <c r="L19" s="14"/>
    </row>
    <row r="20" spans="1:12" ht="15" thickBot="1" x14ac:dyDescent="0.35">
      <c r="A20" s="27"/>
      <c r="B20" s="2"/>
      <c r="C20" s="3"/>
      <c r="D20" s="4" t="s">
        <v>27</v>
      </c>
      <c r="E20" s="3" t="s">
        <v>28</v>
      </c>
      <c r="F20" s="5">
        <v>6257240000</v>
      </c>
      <c r="G20" s="13">
        <v>-15320</v>
      </c>
      <c r="H20" s="14">
        <v>0</v>
      </c>
      <c r="I20" s="14">
        <v>0</v>
      </c>
      <c r="J20" s="14"/>
      <c r="K20" s="14"/>
      <c r="L20" s="14"/>
    </row>
    <row r="21" spans="1:12" ht="15" thickBot="1" x14ac:dyDescent="0.35">
      <c r="A21" s="27"/>
      <c r="B21" s="2"/>
      <c r="C21" s="8" t="s">
        <v>110</v>
      </c>
      <c r="D21" s="9"/>
      <c r="E21" s="9"/>
      <c r="F21" s="10"/>
      <c r="G21" s="11">
        <v>-42207.199999999997</v>
      </c>
      <c r="H21" s="12">
        <v>-13406.08</v>
      </c>
      <c r="I21" s="12">
        <v>-14337.58</v>
      </c>
      <c r="J21" s="12">
        <v>-30000</v>
      </c>
      <c r="K21" s="12"/>
      <c r="L21" s="12"/>
    </row>
    <row r="22" spans="1:12" ht="15" thickBot="1" x14ac:dyDescent="0.35">
      <c r="A22" s="27"/>
      <c r="B22" s="2"/>
      <c r="C22" s="3" t="s">
        <v>111</v>
      </c>
      <c r="D22" s="4" t="s">
        <v>112</v>
      </c>
      <c r="E22" s="3" t="s">
        <v>113</v>
      </c>
      <c r="F22" s="5">
        <v>6257100000</v>
      </c>
      <c r="G22" s="13">
        <v>-32830.1</v>
      </c>
      <c r="H22" s="14">
        <v>-17077.62</v>
      </c>
      <c r="I22" s="14">
        <v>-22910.04</v>
      </c>
      <c r="J22" s="14"/>
      <c r="K22" s="14"/>
      <c r="L22" s="14"/>
    </row>
    <row r="23" spans="1:12" ht="15" thickBot="1" x14ac:dyDescent="0.35">
      <c r="A23" s="27"/>
      <c r="B23" s="2"/>
      <c r="C23" s="8" t="s">
        <v>114</v>
      </c>
      <c r="D23" s="9"/>
      <c r="E23" s="9"/>
      <c r="F23" s="10"/>
      <c r="G23" s="11">
        <v>-32830.1</v>
      </c>
      <c r="H23" s="12">
        <v>-17077.62</v>
      </c>
      <c r="I23" s="12">
        <v>-22910.04</v>
      </c>
      <c r="J23" s="12"/>
      <c r="K23" s="12"/>
      <c r="L23" s="12"/>
    </row>
    <row r="24" spans="1:12" ht="15" thickBot="1" x14ac:dyDescent="0.35">
      <c r="A24" s="27"/>
      <c r="B24" s="15" t="s">
        <v>49</v>
      </c>
      <c r="C24" s="16"/>
      <c r="D24" s="16"/>
      <c r="E24" s="16"/>
      <c r="F24" s="17"/>
      <c r="G24" s="18">
        <v>-193499.94</v>
      </c>
      <c r="H24" s="19">
        <v>-69897.58</v>
      </c>
      <c r="I24" s="19">
        <v>-93473.489999999991</v>
      </c>
      <c r="J24" s="19">
        <f>J4+J6+J11+J15+J21</f>
        <v>-110000</v>
      </c>
      <c r="K24" s="19"/>
      <c r="L24" s="19"/>
    </row>
    <row r="25" spans="1:12" ht="15" thickBot="1" x14ac:dyDescent="0.35">
      <c r="A25" s="27"/>
      <c r="B25" s="50" t="s">
        <v>9</v>
      </c>
      <c r="C25" s="3" t="s">
        <v>77</v>
      </c>
      <c r="D25" s="4" t="s">
        <v>115</v>
      </c>
      <c r="E25" s="3" t="s">
        <v>116</v>
      </c>
      <c r="F25" s="5">
        <v>7071100000</v>
      </c>
      <c r="G25" s="20">
        <v>27344.5</v>
      </c>
      <c r="H25" s="21">
        <v>9656.25</v>
      </c>
      <c r="I25" s="21">
        <v>10303.25</v>
      </c>
      <c r="J25" s="21"/>
      <c r="K25" s="21"/>
      <c r="L25" s="21"/>
    </row>
    <row r="26" spans="1:12" ht="15" thickBot="1" x14ac:dyDescent="0.35">
      <c r="A26" s="27"/>
      <c r="B26" s="2"/>
      <c r="C26" s="3"/>
      <c r="D26" s="4" t="s">
        <v>117</v>
      </c>
      <c r="E26" s="3" t="s">
        <v>118</v>
      </c>
      <c r="F26" s="5">
        <v>7071100010</v>
      </c>
      <c r="G26" s="13">
        <v>0</v>
      </c>
      <c r="H26" s="14">
        <v>495.84</v>
      </c>
      <c r="I26" s="14">
        <v>3736.84</v>
      </c>
      <c r="J26" s="14"/>
      <c r="K26" s="14"/>
      <c r="L26" s="14"/>
    </row>
    <row r="27" spans="1:12" ht="15" thickBot="1" x14ac:dyDescent="0.35">
      <c r="A27" s="27"/>
      <c r="B27" s="2"/>
      <c r="C27" s="8" t="s">
        <v>82</v>
      </c>
      <c r="D27" s="9"/>
      <c r="E27" s="9"/>
      <c r="F27" s="10"/>
      <c r="G27" s="11">
        <v>27344.5</v>
      </c>
      <c r="H27" s="12">
        <v>10152.09</v>
      </c>
      <c r="I27" s="12">
        <v>14040.09</v>
      </c>
      <c r="J27" s="12">
        <v>25000</v>
      </c>
      <c r="K27" s="12"/>
      <c r="L27" s="12"/>
    </row>
    <row r="28" spans="1:12" ht="15" thickBot="1" x14ac:dyDescent="0.35">
      <c r="A28" s="27"/>
      <c r="B28" s="2"/>
      <c r="C28" s="3" t="s">
        <v>83</v>
      </c>
      <c r="D28" s="4" t="s">
        <v>83</v>
      </c>
      <c r="E28" s="3" t="s">
        <v>84</v>
      </c>
      <c r="F28" s="5">
        <v>7565000000</v>
      </c>
      <c r="G28" s="13">
        <v>12155</v>
      </c>
      <c r="H28" s="14">
        <v>12446.33</v>
      </c>
      <c r="I28" s="14">
        <v>13507.33</v>
      </c>
      <c r="J28" s="14"/>
      <c r="K28" s="14"/>
      <c r="L28" s="14"/>
    </row>
    <row r="29" spans="1:12" ht="15" thickBot="1" x14ac:dyDescent="0.35">
      <c r="A29" s="27"/>
      <c r="B29" s="2"/>
      <c r="C29" s="8" t="s">
        <v>85</v>
      </c>
      <c r="D29" s="9"/>
      <c r="E29" s="9"/>
      <c r="F29" s="10"/>
      <c r="G29" s="11">
        <v>12155</v>
      </c>
      <c r="H29" s="12">
        <v>12446.33</v>
      </c>
      <c r="I29" s="12">
        <v>13507.33</v>
      </c>
      <c r="J29" s="12">
        <v>16000</v>
      </c>
      <c r="K29" s="12"/>
      <c r="L29" s="12"/>
    </row>
    <row r="30" spans="1:12" x14ac:dyDescent="0.3">
      <c r="A30" s="27"/>
      <c r="B30" s="2"/>
      <c r="C30" s="3" t="s">
        <v>86</v>
      </c>
      <c r="D30" s="4" t="s">
        <v>87</v>
      </c>
      <c r="E30" s="3" t="s">
        <v>89</v>
      </c>
      <c r="F30" s="5">
        <v>7061100000</v>
      </c>
      <c r="G30" s="13">
        <v>9430</v>
      </c>
      <c r="H30" s="14">
        <v>0</v>
      </c>
      <c r="I30" s="14">
        <v>4400</v>
      </c>
      <c r="J30" s="14"/>
      <c r="K30" s="14"/>
      <c r="L30" s="14"/>
    </row>
    <row r="31" spans="1:12" x14ac:dyDescent="0.3">
      <c r="A31" s="27"/>
      <c r="B31" s="2"/>
      <c r="C31" s="3"/>
      <c r="D31" s="4" t="s">
        <v>90</v>
      </c>
      <c r="E31" s="3" t="s">
        <v>91</v>
      </c>
      <c r="F31" s="5">
        <v>7063000000</v>
      </c>
      <c r="G31" s="13">
        <v>7070</v>
      </c>
      <c r="H31" s="14">
        <v>9360</v>
      </c>
      <c r="I31" s="14">
        <v>9955</v>
      </c>
      <c r="J31" s="14"/>
      <c r="K31" s="14"/>
      <c r="L31" s="14"/>
    </row>
    <row r="32" spans="1:12" ht="15" thickBot="1" x14ac:dyDescent="0.35">
      <c r="A32" s="27"/>
      <c r="B32" s="2"/>
      <c r="C32" s="3"/>
      <c r="D32" s="4" t="s">
        <v>92</v>
      </c>
      <c r="E32" s="3" t="s">
        <v>119</v>
      </c>
      <c r="F32" s="5">
        <v>7061101000</v>
      </c>
      <c r="G32" s="13">
        <v>0</v>
      </c>
      <c r="H32" s="14">
        <v>0</v>
      </c>
      <c r="I32" s="14">
        <v>0</v>
      </c>
      <c r="J32" s="14"/>
      <c r="K32" s="14"/>
      <c r="L32" s="14"/>
    </row>
    <row r="33" spans="1:12" ht="15" thickBot="1" x14ac:dyDescent="0.35">
      <c r="A33" s="27"/>
      <c r="B33" s="2"/>
      <c r="C33" s="8" t="s">
        <v>94</v>
      </c>
      <c r="D33" s="9"/>
      <c r="E33" s="9"/>
      <c r="F33" s="10"/>
      <c r="G33" s="11">
        <v>16500</v>
      </c>
      <c r="H33" s="12">
        <v>9360</v>
      </c>
      <c r="I33" s="12">
        <v>14355</v>
      </c>
      <c r="J33" s="12">
        <v>18000</v>
      </c>
      <c r="K33" s="12"/>
      <c r="L33" s="12"/>
    </row>
    <row r="34" spans="1:12" x14ac:dyDescent="0.3">
      <c r="A34" s="27"/>
      <c r="B34" s="2"/>
      <c r="C34" s="3" t="s">
        <v>95</v>
      </c>
      <c r="D34" s="4" t="s">
        <v>96</v>
      </c>
      <c r="E34" s="3" t="s">
        <v>97</v>
      </c>
      <c r="F34" s="5">
        <v>7061640000</v>
      </c>
      <c r="G34" s="13">
        <v>0</v>
      </c>
      <c r="H34" s="14">
        <v>14888.65</v>
      </c>
      <c r="I34" s="14">
        <v>14888.65</v>
      </c>
      <c r="J34" s="14"/>
      <c r="K34" s="14"/>
      <c r="L34" s="14"/>
    </row>
    <row r="35" spans="1:12" ht="15" thickBot="1" x14ac:dyDescent="0.35">
      <c r="A35" s="27"/>
      <c r="B35" s="2"/>
      <c r="C35" s="3"/>
      <c r="D35" s="4" t="s">
        <v>98</v>
      </c>
      <c r="E35" s="3" t="s">
        <v>99</v>
      </c>
      <c r="F35" s="5">
        <v>7061630000</v>
      </c>
      <c r="G35" s="13">
        <v>59059</v>
      </c>
      <c r="H35" s="14">
        <v>4900</v>
      </c>
      <c r="I35" s="14">
        <v>4900</v>
      </c>
      <c r="J35" s="14"/>
      <c r="K35" s="14"/>
      <c r="L35" s="14"/>
    </row>
    <row r="36" spans="1:12" ht="15" thickBot="1" x14ac:dyDescent="0.35">
      <c r="A36" s="27"/>
      <c r="B36" s="2"/>
      <c r="C36" s="8" t="s">
        <v>101</v>
      </c>
      <c r="D36" s="9"/>
      <c r="E36" s="9"/>
      <c r="F36" s="10"/>
      <c r="G36" s="11">
        <v>59059</v>
      </c>
      <c r="H36" s="12">
        <v>19788.650000000001</v>
      </c>
      <c r="I36" s="12">
        <v>19788.650000000001</v>
      </c>
      <c r="J36" s="12">
        <v>40000</v>
      </c>
      <c r="K36" s="12"/>
      <c r="L36" s="12"/>
    </row>
    <row r="37" spans="1:12" x14ac:dyDescent="0.3">
      <c r="A37" s="27"/>
      <c r="B37" s="2"/>
      <c r="C37" s="3" t="s">
        <v>102</v>
      </c>
      <c r="D37" s="4" t="s">
        <v>103</v>
      </c>
      <c r="E37" s="3" t="s">
        <v>104</v>
      </c>
      <c r="F37" s="5">
        <v>7063100000</v>
      </c>
      <c r="G37" s="13">
        <v>12483.5</v>
      </c>
      <c r="H37" s="14">
        <v>10348</v>
      </c>
      <c r="I37" s="14">
        <v>10348</v>
      </c>
      <c r="J37" s="14"/>
      <c r="K37" s="14"/>
      <c r="L37" s="14"/>
    </row>
    <row r="38" spans="1:12" x14ac:dyDescent="0.3">
      <c r="A38" s="27"/>
      <c r="B38" s="2"/>
      <c r="C38" s="3"/>
      <c r="D38" s="4" t="s">
        <v>105</v>
      </c>
      <c r="E38" s="3" t="s">
        <v>106</v>
      </c>
      <c r="F38" s="5">
        <v>7063100010</v>
      </c>
      <c r="G38" s="13">
        <v>6950</v>
      </c>
      <c r="H38" s="14">
        <v>0</v>
      </c>
      <c r="I38" s="14">
        <v>0</v>
      </c>
      <c r="J38" s="14"/>
      <c r="K38" s="14"/>
      <c r="L38" s="14"/>
    </row>
    <row r="39" spans="1:12" ht="15" thickBot="1" x14ac:dyDescent="0.35">
      <c r="A39" s="27"/>
      <c r="B39" s="2"/>
      <c r="C39" s="3"/>
      <c r="D39" s="4" t="s">
        <v>27</v>
      </c>
      <c r="E39" s="3" t="s">
        <v>120</v>
      </c>
      <c r="F39" s="5">
        <v>7063150000</v>
      </c>
      <c r="G39" s="13">
        <v>14088</v>
      </c>
      <c r="H39" s="14">
        <v>0</v>
      </c>
      <c r="I39" s="14">
        <v>0</v>
      </c>
      <c r="J39" s="14"/>
      <c r="K39" s="14"/>
      <c r="L39" s="14"/>
    </row>
    <row r="40" spans="1:12" ht="15" thickBot="1" x14ac:dyDescent="0.35">
      <c r="A40" s="27"/>
      <c r="B40" s="2"/>
      <c r="C40" s="8" t="s">
        <v>110</v>
      </c>
      <c r="D40" s="9"/>
      <c r="E40" s="9"/>
      <c r="F40" s="10"/>
      <c r="G40" s="11">
        <v>33521.5</v>
      </c>
      <c r="H40" s="12">
        <v>10348</v>
      </c>
      <c r="I40" s="12">
        <v>10348</v>
      </c>
      <c r="J40" s="12">
        <v>20000</v>
      </c>
      <c r="K40" s="12"/>
      <c r="L40" s="12"/>
    </row>
    <row r="41" spans="1:12" x14ac:dyDescent="0.3">
      <c r="A41" s="27"/>
      <c r="B41" s="2"/>
      <c r="C41" s="3" t="s">
        <v>111</v>
      </c>
      <c r="D41" s="4" t="s">
        <v>112</v>
      </c>
      <c r="E41" s="3" t="s">
        <v>121</v>
      </c>
      <c r="F41" s="5">
        <v>7061900000</v>
      </c>
      <c r="G41" s="13">
        <v>0</v>
      </c>
      <c r="H41" s="14">
        <v>0</v>
      </c>
      <c r="I41" s="14">
        <v>0</v>
      </c>
      <c r="J41" s="14"/>
      <c r="K41" s="14"/>
      <c r="L41" s="14"/>
    </row>
    <row r="42" spans="1:12" x14ac:dyDescent="0.3">
      <c r="A42" s="27"/>
      <c r="B42" s="2"/>
      <c r="C42" s="3"/>
      <c r="D42" s="4"/>
      <c r="E42" s="3" t="s">
        <v>113</v>
      </c>
      <c r="F42" s="5">
        <v>7062000000</v>
      </c>
      <c r="G42" s="13">
        <v>17760</v>
      </c>
      <c r="H42" s="14">
        <v>7740.01</v>
      </c>
      <c r="I42" s="14">
        <v>10780.01</v>
      </c>
      <c r="J42" s="14"/>
      <c r="K42" s="14"/>
      <c r="L42" s="14"/>
    </row>
    <row r="43" spans="1:12" x14ac:dyDescent="0.3">
      <c r="A43" s="27"/>
      <c r="B43" s="2"/>
      <c r="C43" s="3"/>
      <c r="D43" s="4" t="s">
        <v>122</v>
      </c>
      <c r="E43" s="3" t="s">
        <v>123</v>
      </c>
      <c r="F43" s="5">
        <v>7065120000</v>
      </c>
      <c r="G43" s="13">
        <v>0</v>
      </c>
      <c r="H43" s="14">
        <v>3815</v>
      </c>
      <c r="I43" s="14">
        <v>6400</v>
      </c>
      <c r="J43" s="14"/>
      <c r="K43" s="14"/>
      <c r="L43" s="14"/>
    </row>
    <row r="44" spans="1:12" ht="15" thickBot="1" x14ac:dyDescent="0.35">
      <c r="A44" s="27"/>
      <c r="B44" s="2"/>
      <c r="C44" s="3"/>
      <c r="D44" s="4" t="s">
        <v>124</v>
      </c>
      <c r="E44" s="3" t="s">
        <v>125</v>
      </c>
      <c r="F44" s="5">
        <v>7065110000</v>
      </c>
      <c r="G44" s="13">
        <v>20458</v>
      </c>
      <c r="H44" s="14">
        <v>4738</v>
      </c>
      <c r="I44" s="14">
        <v>4738</v>
      </c>
      <c r="J44" s="14"/>
      <c r="K44" s="14"/>
      <c r="L44" s="14"/>
    </row>
    <row r="45" spans="1:12" ht="15" thickBot="1" x14ac:dyDescent="0.35">
      <c r="A45" s="27"/>
      <c r="B45" s="2"/>
      <c r="C45" s="8" t="s">
        <v>114</v>
      </c>
      <c r="D45" s="9"/>
      <c r="E45" s="9"/>
      <c r="F45" s="10"/>
      <c r="G45" s="11">
        <v>38218</v>
      </c>
      <c r="H45" s="12">
        <v>16293.01</v>
      </c>
      <c r="I45" s="12">
        <v>21918.010000000002</v>
      </c>
      <c r="J45" s="12">
        <v>24000</v>
      </c>
      <c r="K45" s="12"/>
      <c r="L45" s="12"/>
    </row>
    <row r="46" spans="1:12" x14ac:dyDescent="0.3">
      <c r="A46" s="27"/>
      <c r="B46" s="2"/>
      <c r="C46" s="3" t="s">
        <v>126</v>
      </c>
      <c r="D46" s="4" t="s">
        <v>115</v>
      </c>
      <c r="E46" s="3" t="s">
        <v>127</v>
      </c>
      <c r="F46" s="5">
        <v>7065100000</v>
      </c>
      <c r="G46" s="13">
        <v>36900</v>
      </c>
      <c r="H46" s="14">
        <v>14340</v>
      </c>
      <c r="I46" s="14">
        <v>15318</v>
      </c>
      <c r="J46" s="14"/>
      <c r="K46" s="14"/>
      <c r="L46" s="14"/>
    </row>
    <row r="47" spans="1:12" ht="15" thickBot="1" x14ac:dyDescent="0.35">
      <c r="A47" s="27"/>
      <c r="B47" s="2"/>
      <c r="C47" s="3"/>
      <c r="D47" s="4" t="s">
        <v>117</v>
      </c>
      <c r="E47" s="3" t="s">
        <v>128</v>
      </c>
      <c r="F47" s="5">
        <v>7065101000</v>
      </c>
      <c r="G47" s="13">
        <v>0</v>
      </c>
      <c r="H47" s="14">
        <v>8475</v>
      </c>
      <c r="I47" s="14">
        <v>12200</v>
      </c>
      <c r="J47" s="14"/>
      <c r="K47" s="14"/>
      <c r="L47" s="14"/>
    </row>
    <row r="48" spans="1:12" ht="15" thickBot="1" x14ac:dyDescent="0.35">
      <c r="A48" s="27"/>
      <c r="B48" s="2"/>
      <c r="C48" s="8" t="s">
        <v>129</v>
      </c>
      <c r="D48" s="9"/>
      <c r="E48" s="9"/>
      <c r="F48" s="10"/>
      <c r="G48" s="11">
        <v>36900</v>
      </c>
      <c r="H48" s="12">
        <v>22815</v>
      </c>
      <c r="I48" s="12">
        <v>27518</v>
      </c>
      <c r="J48" s="12">
        <v>30000</v>
      </c>
      <c r="K48" s="12"/>
      <c r="L48" s="12"/>
    </row>
    <row r="49" spans="1:12" ht="15" thickBot="1" x14ac:dyDescent="0.35">
      <c r="A49" s="28"/>
      <c r="B49" s="15" t="s">
        <v>30</v>
      </c>
      <c r="C49" s="16"/>
      <c r="D49" s="16"/>
      <c r="E49" s="16"/>
      <c r="F49" s="17"/>
      <c r="G49" s="18">
        <v>223698</v>
      </c>
      <c r="H49" s="19">
        <v>101203.08</v>
      </c>
      <c r="I49" s="19">
        <v>121475.08</v>
      </c>
      <c r="J49" s="19">
        <f>J27+J29+J33+J36+J40+J45+J48</f>
        <v>173000</v>
      </c>
      <c r="K49" s="19"/>
      <c r="L49" s="19"/>
    </row>
    <row r="50" spans="1:12" ht="15" thickBot="1" x14ac:dyDescent="0.35">
      <c r="A50" s="23" t="s">
        <v>130</v>
      </c>
      <c r="B50" s="23"/>
      <c r="C50" s="23"/>
      <c r="D50" s="23"/>
      <c r="E50" s="23"/>
      <c r="F50" s="24"/>
      <c r="G50" s="29">
        <v>30198.059999999998</v>
      </c>
      <c r="H50" s="30">
        <v>31305.5</v>
      </c>
      <c r="I50" s="30">
        <v>28001.590000000011</v>
      </c>
      <c r="J50" s="30">
        <f>J49+J24</f>
        <v>63000</v>
      </c>
      <c r="K50" s="30"/>
      <c r="L50" s="3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3DB82-1EC6-49B2-9DE0-A29D15A80DB2}">
  <sheetPr>
    <tabColor theme="7"/>
  </sheetPr>
  <dimension ref="A1:L27"/>
  <sheetViews>
    <sheetView tabSelected="1" topLeftCell="C1" workbookViewId="0">
      <selection activeCell="G8" sqref="G8"/>
    </sheetView>
  </sheetViews>
  <sheetFormatPr baseColWidth="10" defaultRowHeight="14.4" x14ac:dyDescent="0.3"/>
  <cols>
    <col min="1" max="1" width="28.5546875" customWidth="1"/>
    <col min="2" max="2" width="19.77734375" customWidth="1"/>
    <col min="3" max="3" width="24.33203125" customWidth="1"/>
    <col min="4" max="5" width="18" customWidth="1"/>
    <col min="6" max="6" width="0" hidden="1" customWidth="1"/>
    <col min="7" max="7" width="23.5546875" customWidth="1"/>
    <col min="8" max="8" width="23" customWidth="1"/>
    <col min="9" max="9" width="24.109375" customWidth="1"/>
    <col min="10" max="11" width="24.21875" customWidth="1"/>
    <col min="12" max="12" width="21.33203125" customWidth="1"/>
  </cols>
  <sheetData>
    <row r="1" spans="1:12" s="113" customFormat="1" ht="31.2" customHeight="1" thickBot="1" x14ac:dyDescent="0.35">
      <c r="A1" s="109" t="s">
        <v>0</v>
      </c>
      <c r="B1" s="110" t="s">
        <v>2</v>
      </c>
      <c r="C1" s="111" t="s">
        <v>3</v>
      </c>
      <c r="D1" s="111" t="s">
        <v>4</v>
      </c>
      <c r="E1" s="111" t="s">
        <v>5</v>
      </c>
      <c r="F1" s="112" t="s">
        <v>6</v>
      </c>
      <c r="G1" s="106" t="s">
        <v>7</v>
      </c>
      <c r="H1" s="107" t="s">
        <v>51</v>
      </c>
      <c r="I1" s="107" t="s">
        <v>8</v>
      </c>
      <c r="J1" s="107" t="s">
        <v>194</v>
      </c>
      <c r="K1" s="114" t="s">
        <v>197</v>
      </c>
      <c r="L1" s="114" t="s">
        <v>184</v>
      </c>
    </row>
    <row r="2" spans="1:12" ht="15" thickBot="1" x14ac:dyDescent="0.35">
      <c r="A2" s="1" t="s">
        <v>131</v>
      </c>
      <c r="B2" s="50" t="s">
        <v>31</v>
      </c>
      <c r="C2" s="3" t="s">
        <v>132</v>
      </c>
      <c r="D2" s="4" t="s">
        <v>133</v>
      </c>
      <c r="E2" s="3" t="s">
        <v>134</v>
      </c>
      <c r="F2" s="5">
        <v>6571000000</v>
      </c>
      <c r="G2" s="6">
        <v>-13500</v>
      </c>
      <c r="H2" s="7">
        <v>0</v>
      </c>
      <c r="I2" s="7">
        <v>0</v>
      </c>
      <c r="J2" s="7"/>
      <c r="K2" s="7"/>
      <c r="L2" s="7"/>
    </row>
    <row r="3" spans="1:12" ht="15" thickBot="1" x14ac:dyDescent="0.35">
      <c r="A3" s="1"/>
      <c r="B3" s="2"/>
      <c r="C3" s="8" t="s">
        <v>135</v>
      </c>
      <c r="D3" s="9"/>
      <c r="E3" s="9"/>
      <c r="F3" s="10"/>
      <c r="G3" s="11">
        <v>-13500</v>
      </c>
      <c r="H3" s="12">
        <v>0</v>
      </c>
      <c r="I3" s="12">
        <v>0</v>
      </c>
      <c r="J3" s="12">
        <v>-13000</v>
      </c>
      <c r="K3" s="12"/>
      <c r="L3" s="12"/>
    </row>
    <row r="4" spans="1:12" ht="15" thickBot="1" x14ac:dyDescent="0.35">
      <c r="A4" s="1"/>
      <c r="B4" s="2"/>
      <c r="C4" s="3" t="s">
        <v>136</v>
      </c>
      <c r="D4" s="4" t="s">
        <v>137</v>
      </c>
      <c r="E4" s="3" t="s">
        <v>138</v>
      </c>
      <c r="F4" s="5">
        <v>6951100000</v>
      </c>
      <c r="G4" s="13">
        <v>-5154</v>
      </c>
      <c r="H4" s="14">
        <v>-1200</v>
      </c>
      <c r="I4" s="14">
        <v>-1800</v>
      </c>
      <c r="J4" s="14"/>
      <c r="K4" s="14"/>
      <c r="L4" s="14"/>
    </row>
    <row r="5" spans="1:12" ht="15" thickBot="1" x14ac:dyDescent="0.35">
      <c r="A5" s="1"/>
      <c r="B5" s="2"/>
      <c r="C5" s="8" t="s">
        <v>139</v>
      </c>
      <c r="D5" s="9"/>
      <c r="E5" s="9"/>
      <c r="F5" s="10"/>
      <c r="G5" s="11">
        <v>-5154</v>
      </c>
      <c r="H5" s="12">
        <v>-1200</v>
      </c>
      <c r="I5" s="12">
        <v>-1800</v>
      </c>
      <c r="J5" s="12"/>
      <c r="K5" s="12"/>
      <c r="L5" s="12"/>
    </row>
    <row r="6" spans="1:12" ht="15" thickBot="1" x14ac:dyDescent="0.35">
      <c r="A6" s="1"/>
      <c r="B6" s="2"/>
      <c r="C6" s="3" t="s">
        <v>140</v>
      </c>
      <c r="D6" s="4" t="s">
        <v>140</v>
      </c>
      <c r="E6" s="3" t="s">
        <v>141</v>
      </c>
      <c r="F6" s="5">
        <v>6234000000</v>
      </c>
      <c r="G6" s="13">
        <v>-2500</v>
      </c>
      <c r="H6" s="14">
        <v>0</v>
      </c>
      <c r="I6" s="14">
        <v>0</v>
      </c>
      <c r="J6" s="14"/>
      <c r="K6" s="14"/>
      <c r="L6" s="14"/>
    </row>
    <row r="7" spans="1:12" ht="15" thickBot="1" x14ac:dyDescent="0.35">
      <c r="A7" s="1"/>
      <c r="B7" s="2"/>
      <c r="C7" s="8" t="s">
        <v>142</v>
      </c>
      <c r="D7" s="9"/>
      <c r="E7" s="9"/>
      <c r="F7" s="10"/>
      <c r="G7" s="11">
        <v>-2500</v>
      </c>
      <c r="H7" s="12">
        <v>0</v>
      </c>
      <c r="I7" s="12">
        <v>0</v>
      </c>
      <c r="J7" s="12"/>
      <c r="K7" s="12"/>
      <c r="L7" s="12"/>
    </row>
    <row r="8" spans="1:12" x14ac:dyDescent="0.3">
      <c r="A8" s="1"/>
      <c r="B8" s="2"/>
      <c r="C8" s="3" t="s">
        <v>143</v>
      </c>
      <c r="D8" s="4" t="s">
        <v>144</v>
      </c>
      <c r="E8" s="3" t="s">
        <v>145</v>
      </c>
      <c r="F8" s="5">
        <v>6541000000</v>
      </c>
      <c r="G8" s="13">
        <v>-2445</v>
      </c>
      <c r="H8" s="14">
        <v>0</v>
      </c>
      <c r="I8" s="14">
        <v>0</v>
      </c>
      <c r="J8" s="14"/>
      <c r="K8" s="14"/>
      <c r="L8" s="14"/>
    </row>
    <row r="9" spans="1:12" ht="15" thickBot="1" x14ac:dyDescent="0.35">
      <c r="A9" s="1"/>
      <c r="B9" s="2"/>
      <c r="C9" s="3"/>
      <c r="D9" s="4" t="s">
        <v>146</v>
      </c>
      <c r="E9" s="3" t="s">
        <v>147</v>
      </c>
      <c r="F9" s="5">
        <v>6815000000</v>
      </c>
      <c r="G9" s="13">
        <v>-6257</v>
      </c>
      <c r="H9" s="14">
        <v>0</v>
      </c>
      <c r="I9" s="14">
        <v>0</v>
      </c>
      <c r="J9" s="14"/>
      <c r="K9" s="14"/>
      <c r="L9" s="14"/>
    </row>
    <row r="10" spans="1:12" ht="15" thickBot="1" x14ac:dyDescent="0.35">
      <c r="A10" s="1"/>
      <c r="B10" s="2"/>
      <c r="C10" s="8" t="s">
        <v>148</v>
      </c>
      <c r="D10" s="9"/>
      <c r="E10" s="9"/>
      <c r="F10" s="10"/>
      <c r="G10" s="11">
        <v>-8702</v>
      </c>
      <c r="H10" s="12">
        <v>0</v>
      </c>
      <c r="I10" s="12">
        <v>0</v>
      </c>
      <c r="J10" s="12"/>
      <c r="K10" s="12"/>
      <c r="L10" s="12"/>
    </row>
    <row r="11" spans="1:12" ht="15" thickBot="1" x14ac:dyDescent="0.35">
      <c r="A11" s="1"/>
      <c r="B11" s="15" t="s">
        <v>49</v>
      </c>
      <c r="C11" s="16"/>
      <c r="D11" s="16"/>
      <c r="E11" s="16"/>
      <c r="F11" s="17"/>
      <c r="G11" s="18">
        <v>-29856</v>
      </c>
      <c r="H11" s="19">
        <v>-1200</v>
      </c>
      <c r="I11" s="19">
        <v>-1800</v>
      </c>
      <c r="J11" s="19">
        <f>J3+J5+J7+J10</f>
        <v>-13000</v>
      </c>
      <c r="K11" s="19"/>
      <c r="L11" s="19"/>
    </row>
    <row r="12" spans="1:12" ht="15" thickBot="1" x14ac:dyDescent="0.35">
      <c r="A12" s="1"/>
      <c r="B12" s="50" t="s">
        <v>9</v>
      </c>
      <c r="C12" s="3" t="s">
        <v>132</v>
      </c>
      <c r="D12" s="4" t="s">
        <v>149</v>
      </c>
      <c r="E12" s="3" t="s">
        <v>150</v>
      </c>
      <c r="F12" s="5">
        <v>7540000000</v>
      </c>
      <c r="G12" s="20">
        <v>26260</v>
      </c>
      <c r="H12" s="21">
        <v>5260</v>
      </c>
      <c r="I12" s="21">
        <v>8734</v>
      </c>
      <c r="J12" s="21"/>
      <c r="K12" s="21"/>
      <c r="L12" s="21"/>
    </row>
    <row r="13" spans="1:12" ht="15" thickBot="1" x14ac:dyDescent="0.35">
      <c r="A13" s="1"/>
      <c r="B13" s="2"/>
      <c r="C13" s="3"/>
      <c r="D13" s="4" t="s">
        <v>151</v>
      </c>
      <c r="E13" s="3" t="s">
        <v>152</v>
      </c>
      <c r="F13" s="5">
        <v>7542000000</v>
      </c>
      <c r="G13" s="13">
        <v>15000</v>
      </c>
      <c r="H13" s="14">
        <v>0</v>
      </c>
      <c r="I13" s="14">
        <v>0</v>
      </c>
      <c r="J13" s="14"/>
      <c r="K13" s="14"/>
      <c r="L13" s="14"/>
    </row>
    <row r="14" spans="1:12" ht="15" thickBot="1" x14ac:dyDescent="0.35">
      <c r="A14" s="1"/>
      <c r="B14" s="2"/>
      <c r="C14" s="8" t="s">
        <v>135</v>
      </c>
      <c r="D14" s="9"/>
      <c r="E14" s="9"/>
      <c r="F14" s="10"/>
      <c r="G14" s="11">
        <v>41260</v>
      </c>
      <c r="H14" s="12">
        <v>5260</v>
      </c>
      <c r="I14" s="12">
        <v>8734</v>
      </c>
      <c r="J14" s="12">
        <v>15000</v>
      </c>
      <c r="K14" s="12"/>
      <c r="L14" s="12"/>
    </row>
    <row r="15" spans="1:12" x14ac:dyDescent="0.3">
      <c r="A15" s="1"/>
      <c r="B15" s="2"/>
      <c r="C15" s="3" t="s">
        <v>136</v>
      </c>
      <c r="D15" s="4" t="s">
        <v>153</v>
      </c>
      <c r="E15" s="3" t="s">
        <v>154</v>
      </c>
      <c r="F15" s="5">
        <v>7600000000</v>
      </c>
      <c r="G15" s="13">
        <v>11906.52</v>
      </c>
      <c r="H15" s="14">
        <v>3486.38</v>
      </c>
      <c r="I15" s="14">
        <v>5243.94</v>
      </c>
      <c r="J15" s="14"/>
      <c r="K15" s="14"/>
      <c r="L15" s="14"/>
    </row>
    <row r="16" spans="1:12" ht="15" thickBot="1" x14ac:dyDescent="0.35">
      <c r="A16" s="1"/>
      <c r="B16" s="2"/>
      <c r="C16" s="3"/>
      <c r="D16" s="4" t="s">
        <v>155</v>
      </c>
      <c r="E16" s="3" t="s">
        <v>156</v>
      </c>
      <c r="F16" s="5">
        <v>7670000000</v>
      </c>
      <c r="G16" s="13">
        <v>12181.09</v>
      </c>
      <c r="H16" s="14">
        <v>4000</v>
      </c>
      <c r="I16" s="14">
        <v>6000</v>
      </c>
      <c r="J16" s="14"/>
      <c r="K16" s="14"/>
      <c r="L16" s="14"/>
    </row>
    <row r="17" spans="1:12" ht="15" thickBot="1" x14ac:dyDescent="0.35">
      <c r="A17" s="1"/>
      <c r="B17" s="2"/>
      <c r="C17" s="8" t="s">
        <v>139</v>
      </c>
      <c r="D17" s="9"/>
      <c r="E17" s="9"/>
      <c r="F17" s="10"/>
      <c r="G17" s="11">
        <v>24087.61</v>
      </c>
      <c r="H17" s="12">
        <v>7486.38</v>
      </c>
      <c r="I17" s="12">
        <v>11243.939999999999</v>
      </c>
      <c r="J17" s="12">
        <v>7000</v>
      </c>
      <c r="K17" s="12"/>
      <c r="L17" s="12"/>
    </row>
    <row r="18" spans="1:12" ht="15" thickBot="1" x14ac:dyDescent="0.35">
      <c r="A18" s="1"/>
      <c r="B18" s="2"/>
      <c r="C18" s="3" t="s">
        <v>140</v>
      </c>
      <c r="D18" s="4" t="s">
        <v>140</v>
      </c>
      <c r="E18" s="3" t="s">
        <v>157</v>
      </c>
      <c r="F18" s="5">
        <v>7541000000</v>
      </c>
      <c r="G18" s="13">
        <v>660</v>
      </c>
      <c r="H18" s="14">
        <v>0</v>
      </c>
      <c r="I18" s="14">
        <v>0</v>
      </c>
      <c r="J18" s="14"/>
      <c r="K18" s="14"/>
      <c r="L18" s="14"/>
    </row>
    <row r="19" spans="1:12" ht="15" thickBot="1" x14ac:dyDescent="0.35">
      <c r="A19" s="1"/>
      <c r="B19" s="2"/>
      <c r="C19" s="8" t="s">
        <v>142</v>
      </c>
      <c r="D19" s="9"/>
      <c r="E19" s="9"/>
      <c r="F19" s="10"/>
      <c r="G19" s="11">
        <v>660</v>
      </c>
      <c r="H19" s="12">
        <v>0</v>
      </c>
      <c r="I19" s="12">
        <v>0</v>
      </c>
      <c r="J19" s="12"/>
      <c r="K19" s="12"/>
      <c r="L19" s="12"/>
    </row>
    <row r="20" spans="1:12" x14ac:dyDescent="0.3">
      <c r="A20" s="1"/>
      <c r="B20" s="2"/>
      <c r="C20" s="3" t="s">
        <v>158</v>
      </c>
      <c r="D20" s="4">
        <v>0</v>
      </c>
      <c r="E20" s="3" t="s">
        <v>159</v>
      </c>
      <c r="F20" s="5">
        <v>7580000000</v>
      </c>
      <c r="G20" s="13">
        <v>5560.14</v>
      </c>
      <c r="H20" s="14">
        <v>428.07</v>
      </c>
      <c r="I20" s="14">
        <v>431.55</v>
      </c>
      <c r="J20" s="14"/>
      <c r="K20" s="14"/>
      <c r="L20" s="14"/>
    </row>
    <row r="21" spans="1:12" ht="15" thickBot="1" x14ac:dyDescent="0.35">
      <c r="A21" s="1"/>
      <c r="B21" s="2"/>
      <c r="C21" s="3"/>
      <c r="D21" s="4"/>
      <c r="E21" s="3" t="s">
        <v>160</v>
      </c>
      <c r="F21" s="5">
        <v>7910000000</v>
      </c>
      <c r="G21" s="13">
        <v>3754.9</v>
      </c>
      <c r="H21" s="14">
        <v>0</v>
      </c>
      <c r="I21" s="14">
        <v>0</v>
      </c>
      <c r="J21" s="14"/>
      <c r="K21" s="14"/>
      <c r="L21" s="14"/>
    </row>
    <row r="22" spans="1:12" ht="15" thickBot="1" x14ac:dyDescent="0.35">
      <c r="A22" s="1"/>
      <c r="B22" s="2"/>
      <c r="C22" s="8" t="s">
        <v>161</v>
      </c>
      <c r="D22" s="9"/>
      <c r="E22" s="9"/>
      <c r="F22" s="10"/>
      <c r="G22" s="11">
        <v>9315.0400000000009</v>
      </c>
      <c r="H22" s="12">
        <v>428.07</v>
      </c>
      <c r="I22" s="12">
        <v>431.55</v>
      </c>
      <c r="J22" s="12"/>
      <c r="K22" s="12"/>
      <c r="L22" s="12"/>
    </row>
    <row r="23" spans="1:12" x14ac:dyDescent="0.3">
      <c r="A23" s="1"/>
      <c r="B23" s="2"/>
      <c r="C23" s="3" t="s">
        <v>143</v>
      </c>
      <c r="D23" s="4" t="s">
        <v>144</v>
      </c>
      <c r="E23" s="3" t="s">
        <v>162</v>
      </c>
      <c r="F23" s="5">
        <v>7817400000</v>
      </c>
      <c r="G23" s="13">
        <v>2445</v>
      </c>
      <c r="H23" s="14">
        <v>0</v>
      </c>
      <c r="I23" s="14">
        <v>0</v>
      </c>
      <c r="J23" s="14"/>
      <c r="K23" s="14"/>
      <c r="L23" s="14"/>
    </row>
    <row r="24" spans="1:12" ht="15" thickBot="1" x14ac:dyDescent="0.35">
      <c r="A24" s="1"/>
      <c r="B24" s="2"/>
      <c r="C24" s="3"/>
      <c r="D24" s="4" t="s">
        <v>146</v>
      </c>
      <c r="E24" s="3" t="s">
        <v>163</v>
      </c>
      <c r="F24" s="5">
        <v>7815000000</v>
      </c>
      <c r="G24" s="13">
        <v>0</v>
      </c>
      <c r="H24" s="14">
        <v>4000</v>
      </c>
      <c r="I24" s="14">
        <v>4000</v>
      </c>
      <c r="J24" s="14"/>
      <c r="K24" s="14"/>
      <c r="L24" s="14"/>
    </row>
    <row r="25" spans="1:12" ht="15" thickBot="1" x14ac:dyDescent="0.35">
      <c r="A25" s="1"/>
      <c r="B25" s="2"/>
      <c r="C25" s="8" t="s">
        <v>148</v>
      </c>
      <c r="D25" s="9"/>
      <c r="E25" s="9"/>
      <c r="F25" s="10"/>
      <c r="G25" s="11">
        <v>2445</v>
      </c>
      <c r="H25" s="12">
        <v>4000</v>
      </c>
      <c r="I25" s="12">
        <v>4000</v>
      </c>
      <c r="J25" s="12">
        <v>4000</v>
      </c>
      <c r="K25" s="12"/>
      <c r="L25" s="12"/>
    </row>
    <row r="26" spans="1:12" ht="15" thickBot="1" x14ac:dyDescent="0.35">
      <c r="A26" s="22"/>
      <c r="B26" s="15" t="s">
        <v>30</v>
      </c>
      <c r="C26" s="16"/>
      <c r="D26" s="16"/>
      <c r="E26" s="16"/>
      <c r="F26" s="17"/>
      <c r="G26" s="18">
        <v>77767.649999999994</v>
      </c>
      <c r="H26" s="19">
        <v>17174.45</v>
      </c>
      <c r="I26" s="19">
        <v>24409.489999999998</v>
      </c>
      <c r="J26" s="19">
        <f>J14+J17+J19+J22+J25</f>
        <v>26000</v>
      </c>
      <c r="K26" s="19"/>
      <c r="L26" s="19"/>
    </row>
    <row r="27" spans="1:12" ht="15" thickBot="1" x14ac:dyDescent="0.35">
      <c r="A27" s="23" t="s">
        <v>164</v>
      </c>
      <c r="B27" s="23"/>
      <c r="C27" s="23"/>
      <c r="D27" s="23"/>
      <c r="E27" s="23"/>
      <c r="F27" s="24"/>
      <c r="G27" s="25">
        <v>47911.65</v>
      </c>
      <c r="H27" s="26">
        <v>15974.45</v>
      </c>
      <c r="I27" s="26">
        <v>22609.489999999998</v>
      </c>
      <c r="J27" s="26">
        <f>J11+J26</f>
        <v>13000</v>
      </c>
      <c r="K27" s="26"/>
      <c r="L27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Situ 30 09 2025 synthétique</vt:lpstr>
      <vt:lpstr>Fonctionnement synthétique</vt:lpstr>
      <vt:lpstr>Pole Course</vt:lpstr>
      <vt:lpstr>Mer</vt:lpstr>
      <vt:lpstr>Terre</vt:lpstr>
      <vt:lpstr>Non récurrent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Bercher</dc:creator>
  <cp:lastModifiedBy>Claire Bercher</cp:lastModifiedBy>
  <cp:lastPrinted>2025-10-29T13:27:21Z</cp:lastPrinted>
  <dcterms:created xsi:type="dcterms:W3CDTF">2025-10-28T15:55:31Z</dcterms:created>
  <dcterms:modified xsi:type="dcterms:W3CDTF">2025-10-29T13:48:03Z</dcterms:modified>
</cp:coreProperties>
</file>